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932"/>
  <workbookPr codeName="ThisWorkbook"/>
  <mc:AlternateContent xmlns:mc="http://schemas.openxmlformats.org/markup-compatibility/2006">
    <mc:Choice Requires="x15">
      <x15ac:absPath xmlns:x15ac="http://schemas.microsoft.com/office/spreadsheetml/2010/11/ac" url="O:\4630 Réseau d'égouts et d'épuration\1_Gestion globale\Rétention EC Formulaires\Calcul_Payerne\"/>
    </mc:Choice>
  </mc:AlternateContent>
  <xr:revisionPtr revIDLastSave="0" documentId="13_ncr:1_{9B9ADFC7-8408-4B18-92B4-1D2274177179}" xr6:coauthVersionLast="47" xr6:coauthVersionMax="47" xr10:uidLastSave="{00000000-0000-0000-0000-000000000000}"/>
  <bookViews>
    <workbookView xWindow="28680" yWindow="-120" windowWidth="29040" windowHeight="15840" xr2:uid="{00000000-000D-0000-FFFF-FFFF00000000}"/>
  </bookViews>
  <sheets>
    <sheet name="Données du projet" sheetId="8" r:id="rId1"/>
    <sheet name="Calcul" sheetId="7" r:id="rId2"/>
    <sheet name="Calcul_rétention_résumé" sheetId="4" r:id="rId3"/>
    <sheet name="pluie de projet" sheetId="5" r:id="rId4"/>
  </sheets>
  <definedNames>
    <definedName name="_xlnm.Print_Area" localSheetId="1">Calcul!$A$1:$D$33</definedName>
    <definedName name="_xlnm.Print_Area" localSheetId="2">Calcul_rétention_résumé!$A$1:$D$58</definedName>
    <definedName name="_xlnm.Print_Area" localSheetId="0">'Données du projet'!$A$1:$D$41</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 xmlns:xlwcv="http://schemas.microsoft.com/office/spreadsheetml/2024/workbookCompatibilityVersion" uri="{D14903EA-33C4-47F7-8F05-3474C54BE107}">
      <xlwcv:version setVersion="1"/>
    </ext>
  </extLst>
</workbook>
</file>

<file path=xl/calcChain.xml><?xml version="1.0" encoding="utf-8"?>
<calcChain xmlns="http://schemas.openxmlformats.org/spreadsheetml/2006/main">
  <c r="D24" i="4" l="1"/>
  <c r="D25" i="4"/>
  <c r="D26" i="4"/>
  <c r="C23" i="4"/>
  <c r="D23" i="4" s="1"/>
  <c r="C24" i="4"/>
  <c r="C25" i="4"/>
  <c r="C26" i="4"/>
  <c r="C27" i="4"/>
  <c r="D27" i="4" s="1"/>
  <c r="C28" i="4"/>
  <c r="D28" i="4" s="1"/>
  <c r="C29" i="4"/>
  <c r="D29" i="4" s="1"/>
  <c r="B29" i="4"/>
  <c r="B28" i="4"/>
  <c r="B27" i="4"/>
  <c r="B26" i="4"/>
  <c r="B25" i="4"/>
  <c r="B24" i="4"/>
  <c r="B23" i="4"/>
  <c r="C16" i="4" l="1"/>
  <c r="D35" i="8"/>
  <c r="A29" i="4" l="1"/>
  <c r="E7" i="5" l="1"/>
  <c r="C17" i="4"/>
  <c r="C18" i="4"/>
  <c r="C19" i="4"/>
  <c r="C20" i="4"/>
  <c r="C21" i="4"/>
  <c r="C22" i="4"/>
  <c r="B17" i="4"/>
  <c r="B18" i="4"/>
  <c r="B19" i="4"/>
  <c r="B20" i="4"/>
  <c r="B21" i="4"/>
  <c r="B22" i="4"/>
  <c r="A27" i="4"/>
  <c r="A28" i="4"/>
  <c r="A18" i="4"/>
  <c r="A19" i="4"/>
  <c r="A20" i="4"/>
  <c r="A21" i="4"/>
  <c r="A22" i="4"/>
  <c r="A17" i="4"/>
  <c r="D22" i="4" l="1"/>
  <c r="D21" i="4"/>
  <c r="D20" i="4"/>
  <c r="D19" i="4"/>
  <c r="D18" i="4"/>
  <c r="D14" i="7"/>
  <c r="D39" i="4" l="1"/>
  <c r="A16" i="4" l="1"/>
  <c r="A25" i="4"/>
  <c r="A26" i="4"/>
  <c r="B31" i="4" l="1"/>
  <c r="B16" i="4"/>
  <c r="D17" i="4" l="1"/>
  <c r="D16" i="4"/>
  <c r="B9" i="4"/>
  <c r="B8" i="4"/>
  <c r="D36" i="8"/>
  <c r="D38" i="8" s="1"/>
  <c r="B10" i="4"/>
  <c r="B11" i="4"/>
  <c r="C31" i="4" l="1"/>
  <c r="D31" i="4" s="1"/>
  <c r="D33" i="4" s="1"/>
  <c r="E35" i="4" l="1"/>
  <c r="C33" i="4"/>
  <c r="D40" i="8"/>
  <c r="C28" i="7" s="1"/>
  <c r="B41" i="4"/>
  <c r="D35" i="4" l="1"/>
  <c r="B40" i="4"/>
  <c r="D41" i="8" l="1"/>
  <c r="E33" i="4" s="1"/>
  <c r="E8" i="5" l="1"/>
  <c r="E9" i="5"/>
  <c r="E6" i="5"/>
  <c r="E12" i="5" l="1"/>
  <c r="C20" i="7" s="1"/>
  <c r="B42" i="4" l="1"/>
  <c r="B43" i="4" s="1"/>
  <c r="B44" i="4" s="1"/>
  <c r="B46" i="4" s="1"/>
  <c r="C22" i="7"/>
  <c r="C23" i="7" s="1"/>
  <c r="C29" i="7" s="1"/>
  <c r="C21" i="7"/>
  <c r="C27" i="7" l="1"/>
  <c r="C30" i="7" s="1"/>
  <c r="E46" i="4"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Vincent Python</author>
  </authors>
  <commentList>
    <comment ref="B29" authorId="0" shapeId="0" xr:uid="{00000000-0006-0000-0100-000001000000}">
      <text>
        <r>
          <rPr>
            <b/>
            <sz val="9"/>
            <color indexed="81"/>
            <rFont val="Tahoma"/>
            <family val="2"/>
          </rPr>
          <t>Vincent Python:</t>
        </r>
        <r>
          <rPr>
            <sz val="9"/>
            <color indexed="81"/>
            <rFont val="Tahoma"/>
            <family val="2"/>
          </rPr>
          <t xml:space="preserve">
Débit sortant spécifique qab</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Vincent Python</author>
  </authors>
  <commentList>
    <comment ref="A44" authorId="0" shapeId="0" xr:uid="{00000000-0006-0000-0200-000001000000}">
      <text>
        <r>
          <rPr>
            <b/>
            <sz val="9"/>
            <color indexed="81"/>
            <rFont val="Tahoma"/>
            <family val="2"/>
          </rPr>
          <t>Vincent Python:</t>
        </r>
        <r>
          <rPr>
            <sz val="9"/>
            <color indexed="81"/>
            <rFont val="Tahoma"/>
            <family val="2"/>
          </rPr>
          <t xml:space="preserve">
débit de restitution par surface réduite</t>
        </r>
      </text>
    </comment>
  </commentList>
</comments>
</file>

<file path=xl/sharedStrings.xml><?xml version="1.0" encoding="utf-8"?>
<sst xmlns="http://schemas.openxmlformats.org/spreadsheetml/2006/main" count="116" uniqueCount="102">
  <si>
    <t>Couverture du sol</t>
  </si>
  <si>
    <t>Surface verte</t>
  </si>
  <si>
    <t>N° de parcelle</t>
  </si>
  <si>
    <t>Surface réduite</t>
  </si>
  <si>
    <r>
      <t>m</t>
    </r>
    <r>
      <rPr>
        <vertAlign val="superscript"/>
        <sz val="12"/>
        <rFont val="Arial"/>
        <family val="2"/>
      </rPr>
      <t>2</t>
    </r>
  </si>
  <si>
    <t>l/s</t>
  </si>
  <si>
    <r>
      <t>m</t>
    </r>
    <r>
      <rPr>
        <b/>
        <vertAlign val="superscript"/>
        <sz val="12"/>
        <rFont val="Arial"/>
        <family val="2"/>
      </rPr>
      <t>3</t>
    </r>
  </si>
  <si>
    <t>Volume de rétention *</t>
  </si>
  <si>
    <t>Données du projet</t>
  </si>
  <si>
    <t xml:space="preserve">Formulaire de calcul des volumes de rétention des eaux claires
</t>
  </si>
  <si>
    <t>COMMUNE DE PAYERNE</t>
  </si>
  <si>
    <t>* Ce volume doit être triplé si le système de rétention choisi est une tranchée de boulets.</t>
  </si>
  <si>
    <t>Localisation</t>
  </si>
  <si>
    <t>Surface</t>
  </si>
  <si>
    <r>
      <t>Surface au registre foncier [m</t>
    </r>
    <r>
      <rPr>
        <vertAlign val="superscript"/>
        <sz val="12"/>
        <rFont val="Arial"/>
        <family val="2"/>
      </rPr>
      <t>2</t>
    </r>
    <r>
      <rPr>
        <sz val="12"/>
        <rFont val="Arial"/>
        <family val="2"/>
      </rPr>
      <t>]</t>
    </r>
  </si>
  <si>
    <r>
      <t>Total [en m</t>
    </r>
    <r>
      <rPr>
        <vertAlign val="superscript"/>
        <sz val="12"/>
        <rFont val="Arial"/>
        <family val="2"/>
      </rPr>
      <t>2</t>
    </r>
    <r>
      <rPr>
        <sz val="12"/>
        <rFont val="Arial"/>
        <family val="2"/>
      </rPr>
      <t>]</t>
    </r>
  </si>
  <si>
    <t xml:space="preserve">Surface de la parcelle </t>
  </si>
  <si>
    <t>l/s /ha</t>
  </si>
  <si>
    <t>5 ans</t>
  </si>
  <si>
    <t>temps de retour</t>
  </si>
  <si>
    <t>durée de la pluie [min]</t>
  </si>
  <si>
    <r>
      <t>i (t, T) = a</t>
    </r>
    <r>
      <rPr>
        <vertAlign val="subscript"/>
        <sz val="10"/>
        <rFont val="Arial"/>
        <family val="2"/>
      </rPr>
      <t>T</t>
    </r>
    <r>
      <rPr>
        <sz val="10"/>
        <rFont val="Arial"/>
        <family val="2"/>
      </rPr>
      <t xml:space="preserve"> / (t + b</t>
    </r>
    <r>
      <rPr>
        <vertAlign val="subscript"/>
        <sz val="10"/>
        <rFont val="Arial"/>
        <family val="2"/>
      </rPr>
      <t>T</t>
    </r>
    <r>
      <rPr>
        <sz val="10"/>
        <rFont val="Arial"/>
        <family val="2"/>
      </rPr>
      <t>) [l/s /ha]</t>
    </r>
  </si>
  <si>
    <r>
      <t>Débit sortant spécifique q</t>
    </r>
    <r>
      <rPr>
        <vertAlign val="subscript"/>
        <sz val="12"/>
        <rFont val="Arial"/>
        <family val="2"/>
      </rPr>
      <t>ab</t>
    </r>
  </si>
  <si>
    <r>
      <t xml:space="preserve">Pluie de projet </t>
    </r>
    <r>
      <rPr>
        <i/>
        <sz val="12"/>
        <rFont val="Arial"/>
        <family val="2"/>
      </rPr>
      <t>(T = 5 ans / t = 10 min)</t>
    </r>
  </si>
  <si>
    <t>Calcul du volume de rétention</t>
  </si>
  <si>
    <r>
      <rPr>
        <b/>
        <sz val="10"/>
        <rFont val="Arial"/>
        <family val="2"/>
      </rPr>
      <t>admis</t>
    </r>
    <r>
      <rPr>
        <sz val="10"/>
        <rFont val="Arial"/>
        <family val="2"/>
      </rPr>
      <t xml:space="preserve"> pour le calcul</t>
    </r>
  </si>
  <si>
    <r>
      <t>pluie de projet</t>
    </r>
    <r>
      <rPr>
        <sz val="10"/>
        <rFont val="Arial"/>
        <family val="2"/>
      </rPr>
      <t xml:space="preserve"> (intensité)</t>
    </r>
  </si>
  <si>
    <t>Propriétaire(s)</t>
  </si>
  <si>
    <t>Propriétaire :</t>
  </si>
  <si>
    <t>Adresse :</t>
  </si>
  <si>
    <t>No de parcelle :</t>
  </si>
  <si>
    <t>Répartition de cette surface en fonction du type de couverture :</t>
  </si>
  <si>
    <t>Type de surface</t>
  </si>
  <si>
    <t>Surfaces</t>
  </si>
  <si>
    <t>%</t>
  </si>
  <si>
    <r>
      <t>m</t>
    </r>
    <r>
      <rPr>
        <vertAlign val="superscript"/>
        <sz val="11"/>
        <rFont val="Arial Narrow"/>
        <family val="2"/>
      </rPr>
      <t>2</t>
    </r>
  </si>
  <si>
    <t>Surfaces vertes, jardins, prés, plans d'eau, etc.</t>
  </si>
  <si>
    <t>Surface réduite [hectare]</t>
  </si>
  <si>
    <t>1. Principe</t>
  </si>
  <si>
    <t>2. Détermination du coefficient de ruissellement (Cr) maximal restitué au réseau selon le PGEE</t>
  </si>
  <si>
    <t>3. Détermination du débit de restitution maximal</t>
  </si>
  <si>
    <t>Pluie de projet :</t>
  </si>
  <si>
    <t>Débit de restitution à respecter :</t>
  </si>
  <si>
    <t>4. Calcul du volume de rétention selon la directive VSA</t>
  </si>
  <si>
    <t>Rétention nécessaire?</t>
  </si>
  <si>
    <t>m3</t>
  </si>
  <si>
    <t>1. Référence du projet</t>
  </si>
  <si>
    <r>
      <t>Surface totale de la parcelle (m</t>
    </r>
    <r>
      <rPr>
        <vertAlign val="superscript"/>
        <sz val="11"/>
        <rFont val="Arial Narrow"/>
        <family val="2"/>
      </rPr>
      <t>2</t>
    </r>
    <r>
      <rPr>
        <sz val="11"/>
        <rFont val="Arial Narrow"/>
        <family val="2"/>
      </rPr>
      <t>) :</t>
    </r>
  </si>
  <si>
    <t>Surfaces non raccordées (puits perdus, etc.)</t>
  </si>
  <si>
    <r>
      <t>en m</t>
    </r>
    <r>
      <rPr>
        <i/>
        <vertAlign val="superscript"/>
        <sz val="11"/>
        <color rgb="FF0070C0"/>
        <rFont val="Arial Narrow"/>
        <family val="2"/>
      </rPr>
      <t>2</t>
    </r>
  </si>
  <si>
    <t>Coefficient de ruissellement de la parcelle :</t>
  </si>
  <si>
    <r>
      <t>l/s /ha</t>
    </r>
    <r>
      <rPr>
        <vertAlign val="subscript"/>
        <sz val="12"/>
        <rFont val="Arial"/>
        <family val="2"/>
      </rPr>
      <t>réd</t>
    </r>
  </si>
  <si>
    <r>
      <t>ha</t>
    </r>
    <r>
      <rPr>
        <vertAlign val="subscript"/>
        <sz val="11"/>
        <rFont val="Arial Narrow"/>
        <family val="2"/>
      </rPr>
      <t>réd</t>
    </r>
  </si>
  <si>
    <r>
      <t>l/s /ha</t>
    </r>
    <r>
      <rPr>
        <vertAlign val="subscript"/>
        <sz val="11"/>
        <rFont val="Arial Narrow"/>
        <family val="2"/>
      </rPr>
      <t>réd</t>
    </r>
  </si>
  <si>
    <t>l/s /ha pour t = 10 min</t>
  </si>
  <si>
    <t>Le débit ruisselé actuel est calculé avec une pluie t de 10 minutes et un temps de retour T de 5 ans.</t>
  </si>
  <si>
    <t>Cr</t>
  </si>
  <si>
    <t>Cr projeté</t>
  </si>
  <si>
    <t>Cr admis</t>
  </si>
  <si>
    <t>Volume de rétention selon la directive VSA * :</t>
  </si>
  <si>
    <t>Débit maximal de restitution</t>
  </si>
  <si>
    <t>Débit de restitution maximal :</t>
  </si>
  <si>
    <t>Débit de restitution projeté, sans rétention :</t>
  </si>
  <si>
    <r>
      <t>m</t>
    </r>
    <r>
      <rPr>
        <i/>
        <vertAlign val="superscript"/>
        <sz val="11"/>
        <color theme="0" tint="-0.249977111117893"/>
        <rFont val="Arial"/>
        <family val="2"/>
      </rPr>
      <t>2</t>
    </r>
  </si>
  <si>
    <t>Surface réduite projetée</t>
  </si>
  <si>
    <t>pluie de projet</t>
  </si>
  <si>
    <t>Surface réduite projetée :</t>
  </si>
  <si>
    <t>2. Calcul du coefficient de ruissellement (Cr)</t>
  </si>
  <si>
    <t>projetées</t>
  </si>
  <si>
    <t>Coefficient de ruissellement</t>
  </si>
  <si>
    <t>Date :</t>
  </si>
  <si>
    <t>Le requérant :</t>
  </si>
  <si>
    <r>
      <t xml:space="preserve">La rétention des eaux pluviales est </t>
    </r>
    <r>
      <rPr>
        <b/>
        <sz val="11"/>
        <rFont val="Arial Narrow"/>
        <family val="2"/>
      </rPr>
      <t>exigée</t>
    </r>
    <r>
      <rPr>
        <sz val="11"/>
        <rFont val="Arial Narrow"/>
        <family val="2"/>
      </rPr>
      <t xml:space="preserve"> lorsque le coefficient de ruissellement (Cr) de la parcelle dépasse</t>
    </r>
  </si>
  <si>
    <t>celui fixé par le Plan général d'évacuation des eaux (PGEE).</t>
  </si>
  <si>
    <t>Si celui-ci est indéterminé, le Cr max correpondra au débit rural actuel, soit 0.1 (10%).</t>
  </si>
  <si>
    <t>Le Cr maximal fixé par le PGEE (si existant) :</t>
  </si>
  <si>
    <t>(1)</t>
  </si>
  <si>
    <t>(2)</t>
  </si>
  <si>
    <t>(3)</t>
  </si>
  <si>
    <t>(4)</t>
  </si>
  <si>
    <t>(5) = (4) x (1) x (3)  / 10000</t>
  </si>
  <si>
    <t>(6) = (5) / (2)</t>
  </si>
  <si>
    <t>oui si Cr &gt; Cr admis (max)</t>
  </si>
  <si>
    <r>
      <t>Débit de restitution par surface réduite (q</t>
    </r>
    <r>
      <rPr>
        <vertAlign val="subscript"/>
        <sz val="11"/>
        <rFont val="Arial Narrow"/>
        <family val="2"/>
      </rPr>
      <t>ab</t>
    </r>
    <r>
      <rPr>
        <sz val="11"/>
        <rFont val="Arial Narrow"/>
        <family val="2"/>
      </rPr>
      <t>)</t>
    </r>
  </si>
  <si>
    <r>
      <t xml:space="preserve">Si </t>
    </r>
    <r>
      <rPr>
        <u/>
        <sz val="11"/>
        <rFont val="Arial Narrow"/>
        <family val="2"/>
      </rPr>
      <t>indéterminé,</t>
    </r>
    <r>
      <rPr>
        <sz val="11"/>
        <rFont val="Arial Narrow"/>
        <family val="2"/>
      </rPr>
      <t xml:space="preserve"> le Cr maximal restitué au réseau (= débit rural) :</t>
    </r>
  </si>
  <si>
    <t>Ce formulaire est à retourner à la Direction des travaux</t>
  </si>
  <si>
    <t>Calcul du débit de restitution et du volume de rétention</t>
  </si>
  <si>
    <t>25 - 50 cm</t>
  </si>
  <si>
    <t>10 - 25 cm</t>
  </si>
  <si>
    <t>&lt; 10 cm</t>
  </si>
  <si>
    <t>Revêtement dur (Asphalte / Béton)</t>
  </si>
  <si>
    <t>Revêtement graveleux (Graviers)</t>
  </si>
  <si>
    <t>Grilles-gazon</t>
  </si>
  <si>
    <t>Toit plats avec gravier 
(Indépendamment de l'épaisseur)</t>
  </si>
  <si>
    <t>Piscine*</t>
  </si>
  <si>
    <t>Toit inclinés et plats (Indépendamment du matériau)
 Tuile, panneaux solaire, verre, tôle</t>
  </si>
  <si>
    <t>*Coefficients de ruissellement pour différentes surfaces selon le services des infrastructures communales</t>
  </si>
  <si>
    <t>Pavés, dallages filtrants</t>
  </si>
  <si>
    <t>système écologique (intestices en gravillion)</t>
  </si>
  <si>
    <t>Coefficients de ruissellement pour différentes surfaces (selon la norme SN 592 000 - 2012)</t>
  </si>
  <si>
    <t>Toitures végétalisées (jusqu'à 15°) &gt; 50 cm</t>
  </si>
  <si>
    <t>Revêtement filtrant (Stabiliser, terre battue)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</si>
</sst>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3" formatCode="_-* #,##0.00_-;\-* #,##0.00_-;_-* &quot;-&quot;??_-;_-@_-"/>
    <numFmt numFmtId="164" formatCode="0.0"/>
    <numFmt numFmtId="165" formatCode="0.0000"/>
    <numFmt numFmtId="166" formatCode="_ * #,##0_ ;_ * \-#,##0_ ;_ * &quot;-&quot;??_ ;_ @_ "/>
  </numFmts>
  <fonts count="34" x14ac:knownFonts="1">
    <font>
      <sz val="10"/>
      <name val="Arial"/>
    </font>
    <font>
      <vertAlign val="superscript"/>
      <sz val="12"/>
      <name val="Arial"/>
      <family val="2"/>
    </font>
    <font>
      <b/>
      <vertAlign val="superscript"/>
      <sz val="12"/>
      <name val="Arial"/>
      <family val="2"/>
    </font>
    <font>
      <sz val="12"/>
      <name val="Arial"/>
      <family val="2"/>
    </font>
    <font>
      <b/>
      <sz val="16"/>
      <name val="Arial"/>
      <family val="2"/>
    </font>
    <font>
      <b/>
      <sz val="14"/>
      <name val="Arial"/>
      <family val="2"/>
    </font>
    <font>
      <b/>
      <sz val="12"/>
      <name val="Arial"/>
      <family val="2"/>
    </font>
    <font>
      <i/>
      <sz val="9"/>
      <name val="Arial"/>
      <family val="2"/>
    </font>
    <font>
      <vertAlign val="subscript"/>
      <sz val="12"/>
      <name val="Arial"/>
      <family val="2"/>
    </font>
    <font>
      <b/>
      <sz val="10"/>
      <name val="Arial"/>
      <family val="2"/>
    </font>
    <font>
      <sz val="10"/>
      <name val="Arial"/>
      <family val="2"/>
    </font>
    <font>
      <vertAlign val="subscript"/>
      <sz val="10"/>
      <name val="Arial"/>
      <family val="2"/>
    </font>
    <font>
      <sz val="9"/>
      <color indexed="81"/>
      <name val="Tahoma"/>
      <family val="2"/>
    </font>
    <font>
      <b/>
      <sz val="9"/>
      <color indexed="81"/>
      <name val="Tahoma"/>
      <family val="2"/>
    </font>
    <font>
      <i/>
      <sz val="12"/>
      <name val="Arial"/>
      <family val="2"/>
    </font>
    <font>
      <sz val="10"/>
      <name val="Arial"/>
      <family val="2"/>
    </font>
    <font>
      <b/>
      <sz val="11"/>
      <name val="Arial Narrow"/>
      <family val="2"/>
    </font>
    <font>
      <b/>
      <sz val="12"/>
      <name val="Arial Narrow"/>
      <family val="2"/>
    </font>
    <font>
      <sz val="11"/>
      <name val="Arial Narrow"/>
      <family val="2"/>
    </font>
    <font>
      <vertAlign val="superscript"/>
      <sz val="11"/>
      <name val="Arial Narrow"/>
      <family val="2"/>
    </font>
    <font>
      <i/>
      <sz val="11"/>
      <color rgb="FF0070C0"/>
      <name val="Arial Narrow"/>
      <family val="2"/>
    </font>
    <font>
      <i/>
      <vertAlign val="superscript"/>
      <sz val="11"/>
      <color rgb="FF0070C0"/>
      <name val="Arial Narrow"/>
      <family val="2"/>
    </font>
    <font>
      <b/>
      <sz val="14"/>
      <name val="Arial Narrow"/>
      <family val="2"/>
    </font>
    <font>
      <sz val="11"/>
      <color rgb="FF0070C0"/>
      <name val="Arial Narrow"/>
      <family val="2"/>
    </font>
    <font>
      <vertAlign val="subscript"/>
      <sz val="11"/>
      <name val="Arial Narrow"/>
      <family val="2"/>
    </font>
    <font>
      <i/>
      <sz val="10"/>
      <color theme="0" tint="-0.249977111117893"/>
      <name val="Arial"/>
      <family val="2"/>
    </font>
    <font>
      <i/>
      <sz val="11"/>
      <color theme="0" tint="-0.249977111117893"/>
      <name val="Arial"/>
      <family val="2"/>
    </font>
    <font>
      <i/>
      <vertAlign val="superscript"/>
      <sz val="11"/>
      <color theme="0" tint="-0.249977111117893"/>
      <name val="Arial"/>
      <family val="2"/>
    </font>
    <font>
      <b/>
      <sz val="11"/>
      <color rgb="FFFF0000"/>
      <name val="Arial Narrow"/>
      <family val="2"/>
    </font>
    <font>
      <b/>
      <sz val="12"/>
      <color rgb="FFFF0000"/>
      <name val="Arial"/>
      <family val="2"/>
    </font>
    <font>
      <i/>
      <sz val="10"/>
      <name val="Arial Narrow"/>
      <family val="2"/>
    </font>
    <font>
      <u/>
      <sz val="11"/>
      <name val="Arial Narrow"/>
      <family val="2"/>
    </font>
    <font>
      <b/>
      <i/>
      <sz val="11"/>
      <name val="Arial Narrow"/>
      <family val="2"/>
    </font>
    <font>
      <b/>
      <i/>
      <sz val="10"/>
      <name val="Arial"/>
      <family val="2"/>
    </font>
  </fonts>
  <fills count="6">
    <fill>
      <patternFill patternType="none"/>
    </fill>
    <fill>
      <patternFill patternType="gray125"/>
    </fill>
    <fill>
      <patternFill patternType="solid">
        <fgColor rgb="FFFFFFCC"/>
        <bgColor indexed="64"/>
      </patternFill>
    </fill>
    <fill>
      <patternFill patternType="solid">
        <fgColor indexed="43"/>
        <bgColor indexed="64"/>
      </patternFill>
    </fill>
    <fill>
      <patternFill patternType="solid">
        <fgColor theme="8" tint="0.79998168889431442"/>
        <bgColor indexed="64"/>
      </patternFill>
    </fill>
    <fill>
      <patternFill patternType="solid">
        <fgColor theme="9" tint="0.79998168889431442"/>
        <bgColor indexed="64"/>
      </patternFill>
    </fill>
  </fills>
  <borders count="20">
    <border>
      <left/>
      <right/>
      <top/>
      <bottom/>
      <diagonal/>
    </border>
    <border>
      <left style="thin">
        <color indexed="64"/>
      </left>
      <right style="thin">
        <color indexed="64"/>
      </right>
      <top/>
      <bottom style="medium">
        <color indexed="64"/>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top/>
      <bottom/>
      <diagonal/>
    </border>
    <border>
      <left style="thin">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thin">
        <color indexed="64"/>
      </top>
      <bottom style="double">
        <color indexed="64"/>
      </bottom>
      <diagonal/>
    </border>
    <border>
      <left/>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style="hair">
        <color indexed="64"/>
      </top>
      <bottom style="hair">
        <color indexed="64"/>
      </bottom>
      <diagonal/>
    </border>
  </borders>
  <cellStyleXfs count="3">
    <xf numFmtId="0" fontId="0" fillId="0" borderId="0"/>
    <xf numFmtId="43" fontId="15" fillId="0" borderId="0" applyFont="0" applyFill="0" applyBorder="0" applyAlignment="0" applyProtection="0"/>
    <xf numFmtId="9" fontId="15" fillId="0" borderId="0" applyFont="0" applyFill="0" applyBorder="0" applyAlignment="0" applyProtection="0"/>
  </cellStyleXfs>
  <cellXfs count="130">
    <xf numFmtId="0" fontId="0" fillId="0" borderId="0" xfId="0"/>
    <xf numFmtId="0" fontId="6" fillId="0" borderId="0" xfId="0" applyFont="1" applyBorder="1" applyAlignment="1">
      <alignment vertical="center"/>
    </xf>
    <xf numFmtId="0" fontId="3" fillId="0" borderId="0" xfId="0" applyFont="1" applyBorder="1" applyAlignment="1">
      <alignment vertical="center"/>
    </xf>
    <xf numFmtId="0" fontId="3" fillId="0" borderId="0" xfId="0" applyFont="1" applyAlignment="1">
      <alignment vertical="center"/>
    </xf>
    <xf numFmtId="0" fontId="3" fillId="0" borderId="2" xfId="0" applyFont="1" applyBorder="1" applyAlignment="1">
      <alignment vertical="center"/>
    </xf>
    <xf numFmtId="0" fontId="3" fillId="0" borderId="4" xfId="0" applyFont="1" applyBorder="1" applyAlignment="1">
      <alignment vertical="center"/>
    </xf>
    <xf numFmtId="3" fontId="3" fillId="0" borderId="2" xfId="0" applyNumberFormat="1" applyFont="1" applyBorder="1" applyAlignment="1">
      <alignment vertical="center"/>
    </xf>
    <xf numFmtId="3" fontId="3" fillId="0" borderId="3" xfId="0" applyNumberFormat="1" applyFont="1" applyFill="1" applyBorder="1" applyAlignment="1" applyProtection="1">
      <alignment vertical="center"/>
    </xf>
    <xf numFmtId="3" fontId="3" fillId="0" borderId="3" xfId="0" applyNumberFormat="1" applyFont="1" applyBorder="1" applyAlignment="1">
      <alignment vertical="center"/>
    </xf>
    <xf numFmtId="3" fontId="3" fillId="0" borderId="7" xfId="0" applyNumberFormat="1" applyFont="1" applyBorder="1" applyAlignment="1" applyProtection="1">
      <alignment vertical="center"/>
      <protection locked="0"/>
    </xf>
    <xf numFmtId="3" fontId="3" fillId="0" borderId="5" xfId="0" applyNumberFormat="1" applyFont="1" applyBorder="1" applyAlignment="1">
      <alignment vertical="center"/>
    </xf>
    <xf numFmtId="2" fontId="3" fillId="0" borderId="6" xfId="0" applyNumberFormat="1" applyFont="1" applyBorder="1" applyAlignment="1">
      <alignment vertical="center"/>
    </xf>
    <xf numFmtId="0" fontId="9" fillId="0" borderId="0" xfId="0" applyFont="1"/>
    <xf numFmtId="0" fontId="10" fillId="0" borderId="0" xfId="0" applyFont="1"/>
    <xf numFmtId="1" fontId="0" fillId="0" borderId="0" xfId="0" applyNumberFormat="1" applyFill="1"/>
    <xf numFmtId="2" fontId="3" fillId="0" borderId="2" xfId="0" applyNumberFormat="1" applyFont="1" applyFill="1" applyBorder="1" applyAlignment="1">
      <alignment vertical="center"/>
    </xf>
    <xf numFmtId="3" fontId="3" fillId="0" borderId="2" xfId="0" applyNumberFormat="1" applyFont="1" applyFill="1" applyBorder="1" applyAlignment="1" applyProtection="1">
      <alignment vertical="center"/>
      <protection locked="0"/>
    </xf>
    <xf numFmtId="0" fontId="3" fillId="0" borderId="2" xfId="0" applyFont="1" applyFill="1" applyBorder="1" applyAlignment="1">
      <alignment vertical="center"/>
    </xf>
    <xf numFmtId="3" fontId="3" fillId="0" borderId="2" xfId="0" applyNumberFormat="1" applyFont="1" applyFill="1" applyBorder="1" applyAlignment="1">
      <alignment vertical="center"/>
    </xf>
    <xf numFmtId="0" fontId="3" fillId="0" borderId="0" xfId="0" applyFont="1" applyFill="1" applyAlignment="1">
      <alignment vertical="center"/>
    </xf>
    <xf numFmtId="0" fontId="6" fillId="0" borderId="1" xfId="0" applyFont="1" applyBorder="1" applyAlignment="1">
      <alignment vertical="center"/>
    </xf>
    <xf numFmtId="0" fontId="6" fillId="0" borderId="0" xfId="0" applyFont="1"/>
    <xf numFmtId="1" fontId="9" fillId="2" borderId="0" xfId="0" applyNumberFormat="1" applyFont="1" applyFill="1"/>
    <xf numFmtId="1" fontId="10" fillId="0" borderId="0" xfId="0" applyNumberFormat="1" applyFont="1" applyFill="1"/>
    <xf numFmtId="0" fontId="16" fillId="0" borderId="0" xfId="0" applyFont="1" applyBorder="1" applyAlignment="1">
      <alignment horizontal="left" vertical="center"/>
    </xf>
    <xf numFmtId="0" fontId="17" fillId="0" borderId="0" xfId="0" applyFont="1" applyBorder="1" applyAlignment="1">
      <alignment horizontal="left" vertical="center" wrapText="1"/>
    </xf>
    <xf numFmtId="0" fontId="16" fillId="0" borderId="0" xfId="0" applyFont="1" applyFill="1" applyBorder="1" applyAlignment="1">
      <alignment horizontal="center" vertical="center"/>
    </xf>
    <xf numFmtId="0" fontId="18" fillId="0" borderId="0" xfId="0" applyFont="1" applyBorder="1" applyAlignment="1">
      <alignment horizontal="left" vertical="center"/>
    </xf>
    <xf numFmtId="0" fontId="18" fillId="0" borderId="0" xfId="0" applyFont="1" applyFill="1" applyBorder="1" applyAlignment="1">
      <alignment horizontal="left" vertical="center"/>
    </xf>
    <xf numFmtId="0" fontId="18" fillId="0" borderId="0" xfId="0" applyFont="1" applyFill="1" applyBorder="1" applyAlignment="1">
      <alignment horizontal="center" vertical="center"/>
    </xf>
    <xf numFmtId="0" fontId="18" fillId="0" borderId="0" xfId="0" applyFont="1" applyBorder="1" applyAlignment="1">
      <alignment horizontal="center" vertical="center"/>
    </xf>
    <xf numFmtId="166" fontId="18" fillId="0" borderId="0" xfId="1" applyNumberFormat="1" applyFont="1" applyBorder="1" applyAlignment="1">
      <alignment horizontal="center" vertical="center"/>
    </xf>
    <xf numFmtId="166" fontId="18" fillId="0" borderId="0" xfId="1" applyNumberFormat="1" applyFont="1" applyBorder="1" applyAlignment="1">
      <alignment horizontal="left" vertical="center"/>
    </xf>
    <xf numFmtId="0" fontId="18" fillId="0" borderId="8" xfId="0" applyFont="1" applyBorder="1" applyAlignment="1">
      <alignment horizontal="left" vertical="center"/>
    </xf>
    <xf numFmtId="0" fontId="18" fillId="0" borderId="12" xfId="0" applyFont="1" applyBorder="1" applyAlignment="1">
      <alignment horizontal="left" vertical="center"/>
    </xf>
    <xf numFmtId="0" fontId="18" fillId="0" borderId="12" xfId="0" applyFont="1" applyBorder="1" applyAlignment="1">
      <alignment horizontal="center" vertical="center"/>
    </xf>
    <xf numFmtId="0" fontId="18" fillId="0" borderId="2" xfId="0" applyFont="1" applyBorder="1" applyAlignment="1">
      <alignment horizontal="left" vertical="center"/>
    </xf>
    <xf numFmtId="0" fontId="18" fillId="0" borderId="2" xfId="0" applyFont="1" applyBorder="1" applyAlignment="1">
      <alignment horizontal="center" vertical="center"/>
    </xf>
    <xf numFmtId="0" fontId="18" fillId="0" borderId="3" xfId="0" applyFont="1" applyBorder="1" applyAlignment="1">
      <alignment horizontal="left" vertical="center"/>
    </xf>
    <xf numFmtId="0" fontId="18" fillId="0" borderId="3" xfId="0" applyFont="1" applyBorder="1" applyAlignment="1">
      <alignment horizontal="center" vertical="center"/>
    </xf>
    <xf numFmtId="0" fontId="18" fillId="0" borderId="8" xfId="0" applyFont="1" applyBorder="1" applyAlignment="1">
      <alignment horizontal="center" vertical="center"/>
    </xf>
    <xf numFmtId="0" fontId="18" fillId="0" borderId="0" xfId="0" quotePrefix="1" applyFont="1" applyBorder="1" applyAlignment="1">
      <alignment horizontal="left" vertical="center"/>
    </xf>
    <xf numFmtId="0" fontId="16" fillId="0" borderId="0" xfId="0" applyFont="1" applyFill="1" applyBorder="1" applyAlignment="1">
      <alignment horizontal="left" vertical="center"/>
    </xf>
    <xf numFmtId="0" fontId="18" fillId="0" borderId="0" xfId="0" quotePrefix="1" applyFont="1" applyFill="1" applyBorder="1" applyAlignment="1">
      <alignment horizontal="left" vertical="center"/>
    </xf>
    <xf numFmtId="166" fontId="18" fillId="0" borderId="0" xfId="1" applyNumberFormat="1" applyFont="1" applyFill="1" applyBorder="1" applyAlignment="1">
      <alignment horizontal="center" vertical="center"/>
    </xf>
    <xf numFmtId="0" fontId="18" fillId="0" borderId="9" xfId="0" applyFont="1" applyBorder="1" applyAlignment="1">
      <alignment horizontal="left" vertical="center"/>
    </xf>
    <xf numFmtId="0" fontId="18" fillId="0" borderId="10" xfId="0" applyFont="1" applyBorder="1" applyAlignment="1">
      <alignment horizontal="center" vertical="center"/>
    </xf>
    <xf numFmtId="166" fontId="16" fillId="0" borderId="0" xfId="1" applyNumberFormat="1" applyFont="1" applyBorder="1" applyAlignment="1">
      <alignment horizontal="left" vertical="center"/>
    </xf>
    <xf numFmtId="0" fontId="18" fillId="0" borderId="0" xfId="0" applyFont="1" applyFill="1" applyBorder="1" applyAlignment="1">
      <alignment vertical="center"/>
    </xf>
    <xf numFmtId="0" fontId="16" fillId="0" borderId="0" xfId="0" applyFont="1" applyAlignment="1">
      <alignment vertical="center"/>
    </xf>
    <xf numFmtId="0" fontId="18" fillId="0" borderId="0" xfId="0" applyFont="1" applyAlignment="1">
      <alignment vertical="center"/>
    </xf>
    <xf numFmtId="0" fontId="16" fillId="0" borderId="0" xfId="0" applyFont="1" applyAlignment="1">
      <alignment vertical="top"/>
    </xf>
    <xf numFmtId="0" fontId="18" fillId="0" borderId="0" xfId="0" applyFont="1" applyAlignment="1">
      <alignment vertical="top"/>
    </xf>
    <xf numFmtId="0" fontId="18" fillId="0" borderId="0" xfId="0" quotePrefix="1" applyFont="1" applyAlignment="1">
      <alignment vertical="top"/>
    </xf>
    <xf numFmtId="0" fontId="18" fillId="0" borderId="0" xfId="0" quotePrefix="1" applyFont="1" applyAlignment="1">
      <alignment vertical="center"/>
    </xf>
    <xf numFmtId="0" fontId="18" fillId="0" borderId="0" xfId="0" applyFont="1" applyAlignment="1">
      <alignment horizontal="left" vertical="top" wrapText="1"/>
    </xf>
    <xf numFmtId="0" fontId="18" fillId="0" borderId="0" xfId="0" applyFont="1" applyBorder="1" applyAlignment="1">
      <alignment vertical="top"/>
    </xf>
    <xf numFmtId="0" fontId="18" fillId="0" borderId="0" xfId="0" applyFont="1" applyFill="1" applyBorder="1" applyAlignment="1">
      <alignment vertical="top"/>
    </xf>
    <xf numFmtId="0" fontId="18" fillId="0" borderId="0" xfId="0" applyFont="1" applyFill="1" applyBorder="1" applyAlignment="1" applyProtection="1">
      <alignment horizontal="left" vertical="center" wrapText="1"/>
    </xf>
    <xf numFmtId="164" fontId="18" fillId="0" borderId="0" xfId="1" applyNumberFormat="1" applyFont="1" applyFill="1" applyBorder="1" applyAlignment="1">
      <alignment horizontal="center" vertical="center"/>
    </xf>
    <xf numFmtId="164" fontId="18" fillId="0" borderId="0" xfId="0" applyNumberFormat="1" applyFont="1" applyFill="1" applyBorder="1" applyAlignment="1">
      <alignment horizontal="center" vertical="center"/>
    </xf>
    <xf numFmtId="0" fontId="18" fillId="0" borderId="9" xfId="0" applyFont="1" applyFill="1" applyBorder="1" applyAlignment="1">
      <alignment horizontal="left" vertical="center"/>
    </xf>
    <xf numFmtId="164" fontId="18" fillId="0" borderId="10" xfId="0" applyNumberFormat="1" applyFont="1" applyFill="1" applyBorder="1" applyAlignment="1">
      <alignment horizontal="center" vertical="center"/>
    </xf>
    <xf numFmtId="0" fontId="18" fillId="0" borderId="11" xfId="0" applyFont="1" applyFill="1" applyBorder="1" applyAlignment="1">
      <alignment vertical="center"/>
    </xf>
    <xf numFmtId="2" fontId="18" fillId="0" borderId="0" xfId="0" applyNumberFormat="1" applyFont="1" applyFill="1" applyBorder="1" applyAlignment="1">
      <alignment horizontal="center" vertical="center"/>
    </xf>
    <xf numFmtId="0" fontId="18" fillId="0" borderId="0" xfId="0" applyFont="1" applyBorder="1" applyAlignment="1">
      <alignment vertical="center"/>
    </xf>
    <xf numFmtId="0" fontId="16" fillId="0" borderId="0" xfId="0" applyFont="1" applyBorder="1" applyAlignment="1">
      <alignment vertical="center"/>
    </xf>
    <xf numFmtId="3" fontId="18" fillId="3" borderId="8" xfId="0" applyNumberFormat="1" applyFont="1" applyFill="1" applyBorder="1" applyAlignment="1" applyProtection="1">
      <alignment horizontal="center" vertical="center"/>
      <protection locked="0"/>
    </xf>
    <xf numFmtId="0" fontId="20" fillId="0" borderId="0" xfId="0" applyFont="1" applyBorder="1" applyAlignment="1">
      <alignment horizontal="center" vertical="center"/>
    </xf>
    <xf numFmtId="2" fontId="18" fillId="0" borderId="11" xfId="2" applyNumberFormat="1" applyFont="1" applyBorder="1" applyAlignment="1">
      <alignment horizontal="center" vertical="center"/>
    </xf>
    <xf numFmtId="3" fontId="18" fillId="0" borderId="13" xfId="0" applyNumberFormat="1" applyFont="1" applyFill="1" applyBorder="1" applyAlignment="1" applyProtection="1">
      <alignment horizontal="center" vertical="center"/>
    </xf>
    <xf numFmtId="3" fontId="18" fillId="0" borderId="3" xfId="0" applyNumberFormat="1" applyFont="1" applyFill="1" applyBorder="1" applyAlignment="1">
      <alignment horizontal="center" vertical="center"/>
    </xf>
    <xf numFmtId="0" fontId="23" fillId="0" borderId="0" xfId="0" applyFont="1" applyFill="1" applyBorder="1" applyAlignment="1" applyProtection="1">
      <alignment horizontal="left" vertical="center" wrapText="1"/>
    </xf>
    <xf numFmtId="49" fontId="18" fillId="4" borderId="9" xfId="0" applyNumberFormat="1" applyFont="1" applyFill="1" applyBorder="1" applyAlignment="1" applyProtection="1">
      <alignment horizontal="left" vertical="center"/>
      <protection locked="0"/>
    </xf>
    <xf numFmtId="0" fontId="0" fillId="4" borderId="11" xfId="0" applyFill="1" applyBorder="1" applyAlignment="1" applyProtection="1">
      <alignment vertical="center"/>
      <protection locked="0"/>
    </xf>
    <xf numFmtId="1" fontId="18" fillId="4" borderId="9" xfId="0" applyNumberFormat="1" applyFont="1" applyFill="1" applyBorder="1" applyAlignment="1" applyProtection="1">
      <alignment horizontal="left" vertical="center"/>
      <protection locked="0"/>
    </xf>
    <xf numFmtId="1" fontId="0" fillId="4" borderId="11" xfId="0" applyNumberFormat="1" applyFill="1" applyBorder="1" applyAlignment="1" applyProtection="1">
      <alignment vertical="center"/>
      <protection locked="0"/>
    </xf>
    <xf numFmtId="0" fontId="16" fillId="0" borderId="0" xfId="0" applyFont="1" applyFill="1" applyBorder="1" applyAlignment="1">
      <alignment vertical="top"/>
    </xf>
    <xf numFmtId="165" fontId="18" fillId="0" borderId="0" xfId="0" applyNumberFormat="1" applyFont="1" applyFill="1" applyBorder="1" applyAlignment="1">
      <alignment horizontal="center" vertical="center"/>
    </xf>
    <xf numFmtId="2" fontId="3" fillId="0" borderId="3" xfId="0" applyNumberFormat="1" applyFont="1" applyFill="1" applyBorder="1" applyAlignment="1">
      <alignment vertical="center"/>
    </xf>
    <xf numFmtId="0" fontId="3" fillId="0" borderId="0" xfId="0" applyFont="1" applyAlignment="1">
      <alignment horizontal="right" vertical="center"/>
    </xf>
    <xf numFmtId="0" fontId="3" fillId="0" borderId="0" xfId="0" applyFont="1" applyBorder="1" applyAlignment="1">
      <alignment horizontal="right" vertical="center"/>
    </xf>
    <xf numFmtId="2" fontId="25" fillId="0" borderId="0" xfId="0" applyNumberFormat="1" applyFont="1" applyBorder="1" applyAlignment="1">
      <alignment vertical="center"/>
    </xf>
    <xf numFmtId="0" fontId="18" fillId="0" borderId="0" xfId="0" applyFont="1" applyFill="1" applyBorder="1" applyAlignment="1" applyProtection="1">
      <alignment horizontal="right" vertical="center" wrapText="1"/>
    </xf>
    <xf numFmtId="2" fontId="18" fillId="0" borderId="14" xfId="2" applyNumberFormat="1" applyFont="1" applyFill="1" applyBorder="1" applyAlignment="1" applyProtection="1">
      <alignment horizontal="center" vertical="center"/>
      <protection locked="0"/>
    </xf>
    <xf numFmtId="0" fontId="26" fillId="0" borderId="0" xfId="0" applyFont="1" applyAlignment="1">
      <alignment vertical="center"/>
    </xf>
    <xf numFmtId="0" fontId="26" fillId="0" borderId="0" xfId="0" applyFont="1" applyBorder="1" applyAlignment="1">
      <alignment vertical="center"/>
    </xf>
    <xf numFmtId="3" fontId="3" fillId="0" borderId="0" xfId="0" applyNumberFormat="1" applyFont="1" applyFill="1" applyAlignment="1">
      <alignment horizontal="right" vertical="center"/>
    </xf>
    <xf numFmtId="1" fontId="3" fillId="0" borderId="0" xfId="0" applyNumberFormat="1" applyFont="1" applyFill="1" applyAlignment="1">
      <alignment horizontal="right" vertical="center"/>
    </xf>
    <xf numFmtId="2" fontId="3" fillId="0" borderId="0" xfId="0" applyNumberFormat="1" applyFont="1" applyFill="1" applyAlignment="1">
      <alignment horizontal="right" vertical="center"/>
    </xf>
    <xf numFmtId="2" fontId="3" fillId="0" borderId="6" xfId="2" applyNumberFormat="1" applyFont="1" applyFill="1" applyBorder="1" applyAlignment="1">
      <alignment vertical="center"/>
    </xf>
    <xf numFmtId="164" fontId="26" fillId="0" borderId="0" xfId="0" applyNumberFormat="1" applyFont="1" applyAlignment="1">
      <alignment vertical="center"/>
    </xf>
    <xf numFmtId="2" fontId="18" fillId="0" borderId="8" xfId="2" applyNumberFormat="1" applyFont="1" applyFill="1" applyBorder="1" applyAlignment="1" applyProtection="1">
      <alignment horizontal="center" vertical="center"/>
      <protection locked="0"/>
    </xf>
    <xf numFmtId="164" fontId="28" fillId="0" borderId="10" xfId="1" applyNumberFormat="1" applyFont="1" applyFill="1" applyBorder="1" applyAlignment="1">
      <alignment horizontal="center" vertical="center"/>
    </xf>
    <xf numFmtId="0" fontId="9" fillId="2" borderId="0" xfId="0" applyFont="1" applyFill="1"/>
    <xf numFmtId="1" fontId="18" fillId="0" borderId="0" xfId="0" applyNumberFormat="1" applyFont="1" applyFill="1" applyBorder="1" applyAlignment="1">
      <alignment horizontal="center" vertical="center"/>
    </xf>
    <xf numFmtId="0" fontId="18" fillId="0" borderId="8" xfId="0" applyFont="1" applyFill="1" applyBorder="1" applyAlignment="1">
      <alignment horizontal="center" vertical="center"/>
    </xf>
    <xf numFmtId="0" fontId="6" fillId="0" borderId="15" xfId="0" applyFont="1" applyBorder="1" applyAlignment="1">
      <alignment horizontal="left" vertical="center"/>
    </xf>
    <xf numFmtId="164" fontId="29" fillId="0" borderId="16" xfId="0" applyNumberFormat="1" applyFont="1" applyBorder="1" applyAlignment="1">
      <alignment horizontal="right" vertical="center"/>
    </xf>
    <xf numFmtId="0" fontId="6" fillId="0" borderId="16" xfId="0" applyFont="1" applyBorder="1" applyAlignment="1">
      <alignment vertical="center"/>
    </xf>
    <xf numFmtId="0" fontId="7" fillId="0" borderId="17" xfId="0" applyFont="1" applyBorder="1" applyAlignment="1">
      <alignment vertical="center"/>
    </xf>
    <xf numFmtId="0" fontId="6" fillId="0" borderId="2" xfId="0" applyFont="1" applyBorder="1" applyAlignment="1">
      <alignment vertical="center"/>
    </xf>
    <xf numFmtId="0" fontId="30" fillId="0" borderId="0" xfId="0" applyFont="1" applyFill="1" applyBorder="1" applyAlignment="1">
      <alignment vertical="center"/>
    </xf>
    <xf numFmtId="1" fontId="3" fillId="0" borderId="0" xfId="0" applyNumberFormat="1" applyFont="1" applyFill="1" applyBorder="1" applyAlignment="1" applyProtection="1">
      <alignment horizontal="left" vertical="center"/>
      <protection locked="0"/>
    </xf>
    <xf numFmtId="3" fontId="3" fillId="0" borderId="0" xfId="0" applyNumberFormat="1" applyFont="1" applyFill="1" applyBorder="1" applyAlignment="1" applyProtection="1">
      <alignment horizontal="left" vertical="center"/>
      <protection locked="0"/>
    </xf>
    <xf numFmtId="0" fontId="32" fillId="0" borderId="0" xfId="0" applyFont="1" applyBorder="1" applyAlignment="1">
      <alignment horizontal="left" vertical="center"/>
    </xf>
    <xf numFmtId="165" fontId="18" fillId="0" borderId="11" xfId="2" applyNumberFormat="1" applyFont="1" applyFill="1" applyBorder="1" applyAlignment="1">
      <alignment horizontal="center" vertical="center"/>
    </xf>
    <xf numFmtId="1" fontId="20" fillId="0" borderId="0" xfId="0" applyNumberFormat="1" applyFont="1" applyBorder="1" applyAlignment="1">
      <alignment horizontal="center" vertical="center"/>
    </xf>
    <xf numFmtId="0" fontId="33" fillId="0" borderId="0" xfId="0" applyFont="1" applyAlignment="1">
      <alignment vertical="center"/>
    </xf>
    <xf numFmtId="2" fontId="18" fillId="5" borderId="0" xfId="2" applyNumberFormat="1" applyFont="1" applyFill="1" applyBorder="1" applyAlignment="1" applyProtection="1">
      <alignment horizontal="center" vertical="center"/>
      <protection locked="0"/>
    </xf>
    <xf numFmtId="0" fontId="18" fillId="0" borderId="0" xfId="0" quotePrefix="1" applyFont="1" applyFill="1" applyBorder="1" applyAlignment="1">
      <alignment horizontal="center" vertical="center"/>
    </xf>
    <xf numFmtId="0" fontId="18" fillId="0" borderId="10" xfId="0" quotePrefix="1" applyFont="1" applyBorder="1" applyAlignment="1">
      <alignment horizontal="center" vertical="center"/>
    </xf>
    <xf numFmtId="164" fontId="28" fillId="0" borderId="0" xfId="1" applyNumberFormat="1" applyFont="1" applyFill="1" applyBorder="1" applyAlignment="1">
      <alignment horizontal="center" vertical="center"/>
    </xf>
    <xf numFmtId="0" fontId="3" fillId="0" borderId="0" xfId="0" applyFont="1" applyAlignment="1">
      <alignment horizontal="left" vertical="center" indent="1"/>
    </xf>
    <xf numFmtId="0" fontId="18" fillId="0" borderId="11" xfId="0" applyFont="1" applyBorder="1" applyAlignment="1">
      <alignment horizontal="center" vertical="center"/>
    </xf>
    <xf numFmtId="0" fontId="18" fillId="0" borderId="8" xfId="0" applyFont="1" applyBorder="1" applyAlignment="1">
      <alignment horizontal="left" vertical="center" wrapText="1"/>
    </xf>
    <xf numFmtId="3" fontId="18" fillId="3" borderId="12" xfId="0" applyNumberFormat="1" applyFont="1" applyFill="1" applyBorder="1" applyAlignment="1" applyProtection="1">
      <alignment horizontal="center" vertical="center"/>
      <protection locked="0"/>
    </xf>
    <xf numFmtId="0" fontId="18" fillId="0" borderId="18" xfId="0" applyFont="1" applyBorder="1" applyAlignment="1">
      <alignment horizontal="left" vertical="center"/>
    </xf>
    <xf numFmtId="0" fontId="18" fillId="0" borderId="19" xfId="0" applyFont="1" applyBorder="1" applyAlignment="1">
      <alignment horizontal="left" vertical="center"/>
    </xf>
    <xf numFmtId="0" fontId="18" fillId="0" borderId="12" xfId="0" applyFont="1" applyBorder="1" applyAlignment="1">
      <alignment horizontal="center" vertical="center" wrapText="1"/>
    </xf>
    <xf numFmtId="0" fontId="0" fillId="0" borderId="2" xfId="0" applyBorder="1" applyAlignment="1">
      <alignment horizontal="center" vertical="center"/>
    </xf>
    <xf numFmtId="0" fontId="22" fillId="0" borderId="0" xfId="0" applyFont="1" applyBorder="1" applyAlignment="1">
      <alignment horizontal="left" vertical="center" wrapText="1" indent="6"/>
    </xf>
    <xf numFmtId="0" fontId="18" fillId="0" borderId="0" xfId="0" applyFont="1" applyFill="1" applyBorder="1" applyAlignment="1" applyProtection="1">
      <alignment horizontal="left" vertical="center" wrapText="1"/>
    </xf>
    <xf numFmtId="0" fontId="29" fillId="0" borderId="9" xfId="0" applyFont="1" applyBorder="1" applyAlignment="1">
      <alignment horizontal="center" vertical="center"/>
    </xf>
    <xf numFmtId="0" fontId="29" fillId="0" borderId="10" xfId="0" applyFont="1" applyBorder="1" applyAlignment="1">
      <alignment horizontal="center" vertical="center"/>
    </xf>
    <xf numFmtId="0" fontId="29" fillId="0" borderId="11" xfId="0" applyFont="1" applyBorder="1" applyAlignment="1">
      <alignment horizontal="center" vertical="center"/>
    </xf>
    <xf numFmtId="0" fontId="5" fillId="0" borderId="0" xfId="0" applyFont="1" applyAlignment="1">
      <alignment horizontal="left" vertical="center" indent="7"/>
    </xf>
    <xf numFmtId="0" fontId="4" fillId="0" borderId="0" xfId="0" applyFont="1" applyAlignment="1">
      <alignment horizontal="left" vertical="center" indent="7"/>
    </xf>
    <xf numFmtId="49" fontId="3" fillId="0" borderId="0" xfId="0" applyNumberFormat="1" applyFont="1" applyFill="1" applyBorder="1" applyAlignment="1" applyProtection="1">
      <alignment horizontal="left" vertical="center"/>
      <protection locked="0"/>
    </xf>
    <xf numFmtId="0" fontId="3" fillId="0" borderId="0" xfId="0" applyNumberFormat="1" applyFont="1" applyFill="1" applyBorder="1" applyAlignment="1" applyProtection="1">
      <alignment horizontal="left" vertical="center"/>
      <protection locked="0"/>
    </xf>
  </cellXfs>
  <cellStyles count="3">
    <cellStyle name="Milliers" xfId="1" builtinId="3"/>
    <cellStyle name="Normal" xfId="0" builtinId="0"/>
    <cellStyle name="Pourcentage" xfId="2" builtinId="5"/>
  </cellStyles>
  <dxfs count="6">
    <dxf>
      <font>
        <strike val="0"/>
        <color theme="0"/>
      </font>
    </dxf>
    <dxf>
      <font>
        <color rgb="FF00B050"/>
      </font>
    </dxf>
    <dxf>
      <font>
        <color rgb="FFFF0000"/>
      </font>
    </dxf>
    <dxf>
      <font>
        <b/>
        <i val="0"/>
        <condense val="0"/>
        <extend val="0"/>
        <color indexed="10"/>
      </font>
    </dxf>
    <dxf>
      <font>
        <b/>
        <i val="0"/>
        <condense val="0"/>
        <extend val="0"/>
        <color indexed="10"/>
      </font>
    </dxf>
    <dxf>
      <font>
        <b/>
        <i val="0"/>
        <condense val="0"/>
        <extend val="0"/>
        <color indexed="10"/>
      </font>
    </dxf>
  </dxfs>
  <tableStyles count="0" defaultTableStyle="TableStyleMedium9" defaultPivotStyle="PivotStyleMedium4"/>
  <colors>
    <indexedColors>
      <rgbColor rgb="00000000"/>
      <rgbColor rgb="00FFFFFF"/>
      <rgbColor rgb="00FF0000"/>
      <rgbColor rgb="0000FF00"/>
      <rgbColor rgb="000000FF"/>
      <rgbColor rgb="00FFFF00"/>
      <rgbColor rgb="00FF00FF"/>
      <rgbColor rgb="0000FFFF"/>
      <rgbColor rgb="00000000"/>
      <rgbColor rgb="00FFFFFF"/>
      <rgbColor rgb="00DD0806"/>
      <rgbColor rgb="001FB714"/>
      <rgbColor rgb="000000D4"/>
      <rgbColor rgb="00FCF305"/>
      <rgbColor rgb="00F20884"/>
      <rgbColor rgb="0000ABEA"/>
      <rgbColor rgb="00900000"/>
      <rgbColor rgb="00006411"/>
      <rgbColor rgb="00000090"/>
      <rgbColor rgb="0090713A"/>
      <rgbColor rgb="004600A5"/>
      <rgbColor rgb="00008080"/>
      <rgbColor rgb="00C0C0C0"/>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mruColors>
      <color rgb="FFFFFFCC"/>
      <color rgb="FFFFD5D5"/>
      <color rgb="FFFFFBFB"/>
      <color rgb="FFFFC5C5"/>
      <color rgb="FFB9FFDC"/>
      <color rgb="FFFFCCFF"/>
      <color rgb="FF00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_rels/drawing3.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0</xdr:col>
      <xdr:colOff>19051</xdr:colOff>
      <xdr:row>0</xdr:row>
      <xdr:rowOff>9525</xdr:rowOff>
    </xdr:from>
    <xdr:to>
      <xdr:col>1</xdr:col>
      <xdr:colOff>352425</xdr:colOff>
      <xdr:row>2</xdr:row>
      <xdr:rowOff>123717</xdr:rowOff>
    </xdr:to>
    <xdr:pic>
      <xdr:nvPicPr>
        <xdr:cNvPr id="2" name="Image 1">
          <a:extLst>
            <a:ext uri="{FF2B5EF4-FFF2-40B4-BE49-F238E27FC236}">
              <a16:creationId xmlns:a16="http://schemas.microsoft.com/office/drawing/2014/main" id="{00000000-0008-0000-0000-000002000000}"/>
            </a:ext>
          </a:extLst>
        </xdr:cNvPr>
        <xdr:cNvPicPr>
          <a:picLocks noChangeAspect="1"/>
        </xdr:cNvPicPr>
      </xdr:nvPicPr>
      <xdr:blipFill>
        <a:blip xmlns:r="http://schemas.openxmlformats.org/officeDocument/2006/relationships" r:embed="rId1"/>
        <a:stretch>
          <a:fillRect/>
        </a:stretch>
      </xdr:blipFill>
      <xdr:spPr>
        <a:xfrm>
          <a:off x="19051" y="9525"/>
          <a:ext cx="561974" cy="571392"/>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19050</xdr:colOff>
      <xdr:row>0</xdr:row>
      <xdr:rowOff>9525</xdr:rowOff>
    </xdr:from>
    <xdr:to>
      <xdr:col>1</xdr:col>
      <xdr:colOff>352424</xdr:colOff>
      <xdr:row>2</xdr:row>
      <xdr:rowOff>123717</xdr:rowOff>
    </xdr:to>
    <xdr:pic>
      <xdr:nvPicPr>
        <xdr:cNvPr id="2" name="Image 1">
          <a:extLst>
            <a:ext uri="{FF2B5EF4-FFF2-40B4-BE49-F238E27FC236}">
              <a16:creationId xmlns:a16="http://schemas.microsoft.com/office/drawing/2014/main" id="{00000000-0008-0000-0100-000002000000}"/>
            </a:ext>
          </a:extLst>
        </xdr:cNvPr>
        <xdr:cNvPicPr>
          <a:picLocks noChangeAspect="1"/>
        </xdr:cNvPicPr>
      </xdr:nvPicPr>
      <xdr:blipFill>
        <a:blip xmlns:r="http://schemas.openxmlformats.org/officeDocument/2006/relationships" r:embed="rId1"/>
        <a:stretch>
          <a:fillRect/>
        </a:stretch>
      </xdr:blipFill>
      <xdr:spPr>
        <a:xfrm>
          <a:off x="19050" y="9525"/>
          <a:ext cx="561974" cy="571392"/>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0</xdr:colOff>
      <xdr:row>39</xdr:row>
      <xdr:rowOff>0</xdr:rowOff>
    </xdr:from>
    <xdr:to>
      <xdr:col>4</xdr:col>
      <xdr:colOff>66675</xdr:colOff>
      <xdr:row>39</xdr:row>
      <xdr:rowOff>190500</xdr:rowOff>
    </xdr:to>
    <xdr:sp macro="" textlink="">
      <xdr:nvSpPr>
        <xdr:cNvPr id="2" name="Text Box 6">
          <a:extLst>
            <a:ext uri="{FF2B5EF4-FFF2-40B4-BE49-F238E27FC236}">
              <a16:creationId xmlns:a16="http://schemas.microsoft.com/office/drawing/2014/main" id="{00000000-0008-0000-0000-000026040000}"/>
            </a:ext>
          </a:extLst>
        </xdr:cNvPr>
        <xdr:cNvSpPr txBox="1">
          <a:spLocks noChangeArrowheads="1"/>
        </xdr:cNvSpPr>
      </xdr:nvSpPr>
      <xdr:spPr bwMode="auto">
        <a:xfrm>
          <a:off x="6238875" y="6991350"/>
          <a:ext cx="66675" cy="190500"/>
        </a:xfrm>
        <a:prstGeom prst="rect">
          <a:avLst/>
        </a:prstGeom>
        <a:noFill/>
        <a:ln>
          <a:noFill/>
        </a:ln>
        <a:extLst>
          <a:ext uri="{909E8E84-426E-40DD-AFC4-6F175D3DCCD1}">
            <a14:hiddenFill xmlns:a14="http://schemas.microsoft.com/office/drawing/2010/main">
              <a:solidFill>
                <a:srgbClr xmlns:mc="http://schemas.openxmlformats.org/markup-compatibility/2006" val="FFFFFF" mc:Ignorable="a14" a14:legacySpreadsheetColorIndex="65"/>
              </a:solidFill>
            </a14:hiddenFill>
          </a:ext>
          <a:ext uri="{91240B29-F687-4F45-9708-019B960494DF}">
            <a14:hiddenLine xmlns:a14="http://schemas.microsoft.com/office/drawing/2010/main" w="9525">
              <a:solidFill>
                <a:srgbClr xmlns:mc="http://schemas.openxmlformats.org/markup-compatibility/2006" val="000000" mc:Ignorable="a14" a14:legacySpreadsheetColorIndex="64"/>
              </a:solidFill>
              <a:miter lim="800000"/>
              <a:headEnd/>
              <a:tailEnd/>
            </a14:hiddenLine>
          </a:ext>
        </a:extLst>
      </xdr:spPr>
    </xdr:sp>
    <xdr:clientData/>
  </xdr:twoCellAnchor>
  <xdr:twoCellAnchor editAs="oneCell">
    <xdr:from>
      <xdr:col>0</xdr:col>
      <xdr:colOff>13607</xdr:colOff>
      <xdr:row>0</xdr:row>
      <xdr:rowOff>13607</xdr:rowOff>
    </xdr:from>
    <xdr:to>
      <xdr:col>0</xdr:col>
      <xdr:colOff>575581</xdr:colOff>
      <xdr:row>2</xdr:row>
      <xdr:rowOff>95142</xdr:rowOff>
    </xdr:to>
    <xdr:pic>
      <xdr:nvPicPr>
        <xdr:cNvPr id="5" name="Image 4">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a:stretch>
          <a:fillRect/>
        </a:stretch>
      </xdr:blipFill>
      <xdr:spPr>
        <a:xfrm>
          <a:off x="13607" y="13607"/>
          <a:ext cx="561974" cy="571392"/>
        </a:xfrm>
        <a:prstGeom prst="rect">
          <a:avLst/>
        </a:prstGeom>
      </xdr:spPr>
    </xdr:pic>
    <xdr:clientData/>
  </xdr:twoCellAnchor>
</xdr:wsDr>
</file>

<file path=xl/theme/theme1.xml><?xml version="1.0" encoding="utf-8"?>
<a:theme xmlns:a="http://schemas.openxmlformats.org/drawingml/2006/main" name="Thème Office">
  <a:themeElements>
    <a:clrScheme name="Bureau">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Bureau">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Bureau">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tint val="100000"/>
                <a:shade val="100000"/>
                <a:satMod val="130000"/>
              </a:schemeClr>
            </a:gs>
            <a:gs pos="100000">
              <a:schemeClr val="phClr">
                <a:tint val="50000"/>
                <a:shade val="100000"/>
                <a:satMod val="350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a:bodyPr/>
      <a:lstStyle/>
      <a:style>
        <a:lnRef idx="1">
          <a:schemeClr val="accent1"/>
        </a:lnRef>
        <a:fillRef idx="3">
          <a:schemeClr val="accent1"/>
        </a:fillRef>
        <a:effectRef idx="2">
          <a:schemeClr val="accent1"/>
        </a:effectRef>
        <a:fontRef idx="minor">
          <a:schemeClr val="lt1"/>
        </a:fontRef>
      </a:style>
    </a:spDef>
    <a:lnDef>
      <a:spPr/>
      <a:bodyPr/>
      <a:lstStyle/>
      <a:style>
        <a:lnRef idx="2">
          <a:schemeClr val="accent1"/>
        </a:lnRef>
        <a:fillRef idx="0">
          <a:schemeClr val="accent1"/>
        </a:fillRef>
        <a:effectRef idx="1">
          <a:schemeClr val="accent1"/>
        </a:effectRef>
        <a:fontRef idx="minor">
          <a:schemeClr val="tx1"/>
        </a:fontRef>
      </a:style>
    </a:lnDef>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FF0000"/>
  </sheetPr>
  <dimension ref="A1:E41"/>
  <sheetViews>
    <sheetView tabSelected="1" topLeftCell="A15" zoomScaleNormal="100" workbookViewId="0">
      <selection activeCell="H32" sqref="H32"/>
    </sheetView>
  </sheetViews>
  <sheetFormatPr baseColWidth="10" defaultRowHeight="16.5" x14ac:dyDescent="0.2"/>
  <cols>
    <col min="1" max="1" width="3.42578125" style="24" customWidth="1"/>
    <col min="2" max="2" width="42.42578125" style="27" customWidth="1"/>
    <col min="3" max="3" width="18.85546875" style="30" customWidth="1"/>
    <col min="4" max="4" width="18.85546875" style="31" customWidth="1"/>
    <col min="5" max="247" width="11.42578125" style="29"/>
    <col min="248" max="248" width="1.7109375" style="29" customWidth="1"/>
    <col min="249" max="249" width="39.7109375" style="29" customWidth="1"/>
    <col min="250" max="250" width="11.28515625" style="29" customWidth="1"/>
    <col min="251" max="252" width="10.85546875" style="29" customWidth="1"/>
    <col min="253" max="253" width="23.28515625" style="29" customWidth="1"/>
    <col min="254" max="258" width="0" style="29" hidden="1" customWidth="1"/>
    <col min="259" max="503" width="11.42578125" style="29"/>
    <col min="504" max="504" width="1.7109375" style="29" customWidth="1"/>
    <col min="505" max="505" width="39.7109375" style="29" customWidth="1"/>
    <col min="506" max="506" width="11.28515625" style="29" customWidth="1"/>
    <col min="507" max="508" width="10.85546875" style="29" customWidth="1"/>
    <col min="509" max="509" width="23.28515625" style="29" customWidth="1"/>
    <col min="510" max="514" width="0" style="29" hidden="1" customWidth="1"/>
    <col min="515" max="759" width="11.42578125" style="29"/>
    <col min="760" max="760" width="1.7109375" style="29" customWidth="1"/>
    <col min="761" max="761" width="39.7109375" style="29" customWidth="1"/>
    <col min="762" max="762" width="11.28515625" style="29" customWidth="1"/>
    <col min="763" max="764" width="10.85546875" style="29" customWidth="1"/>
    <col min="765" max="765" width="23.28515625" style="29" customWidth="1"/>
    <col min="766" max="770" width="0" style="29" hidden="1" customWidth="1"/>
    <col min="771" max="1015" width="11.42578125" style="29"/>
    <col min="1016" max="1016" width="1.7109375" style="29" customWidth="1"/>
    <col min="1017" max="1017" width="39.7109375" style="29" customWidth="1"/>
    <col min="1018" max="1018" width="11.28515625" style="29" customWidth="1"/>
    <col min="1019" max="1020" width="10.85546875" style="29" customWidth="1"/>
    <col min="1021" max="1021" width="23.28515625" style="29" customWidth="1"/>
    <col min="1022" max="1026" width="0" style="29" hidden="1" customWidth="1"/>
    <col min="1027" max="1271" width="11.42578125" style="29"/>
    <col min="1272" max="1272" width="1.7109375" style="29" customWidth="1"/>
    <col min="1273" max="1273" width="39.7109375" style="29" customWidth="1"/>
    <col min="1274" max="1274" width="11.28515625" style="29" customWidth="1"/>
    <col min="1275" max="1276" width="10.85546875" style="29" customWidth="1"/>
    <col min="1277" max="1277" width="23.28515625" style="29" customWidth="1"/>
    <col min="1278" max="1282" width="0" style="29" hidden="1" customWidth="1"/>
    <col min="1283" max="1527" width="11.42578125" style="29"/>
    <col min="1528" max="1528" width="1.7109375" style="29" customWidth="1"/>
    <col min="1529" max="1529" width="39.7109375" style="29" customWidth="1"/>
    <col min="1530" max="1530" width="11.28515625" style="29" customWidth="1"/>
    <col min="1531" max="1532" width="10.85546875" style="29" customWidth="1"/>
    <col min="1533" max="1533" width="23.28515625" style="29" customWidth="1"/>
    <col min="1534" max="1538" width="0" style="29" hidden="1" customWidth="1"/>
    <col min="1539" max="1783" width="11.42578125" style="29"/>
    <col min="1784" max="1784" width="1.7109375" style="29" customWidth="1"/>
    <col min="1785" max="1785" width="39.7109375" style="29" customWidth="1"/>
    <col min="1786" max="1786" width="11.28515625" style="29" customWidth="1"/>
    <col min="1787" max="1788" width="10.85546875" style="29" customWidth="1"/>
    <col min="1789" max="1789" width="23.28515625" style="29" customWidth="1"/>
    <col min="1790" max="1794" width="0" style="29" hidden="1" customWidth="1"/>
    <col min="1795" max="2039" width="11.42578125" style="29"/>
    <col min="2040" max="2040" width="1.7109375" style="29" customWidth="1"/>
    <col min="2041" max="2041" width="39.7109375" style="29" customWidth="1"/>
    <col min="2042" max="2042" width="11.28515625" style="29" customWidth="1"/>
    <col min="2043" max="2044" width="10.85546875" style="29" customWidth="1"/>
    <col min="2045" max="2045" width="23.28515625" style="29" customWidth="1"/>
    <col min="2046" max="2050" width="0" style="29" hidden="1" customWidth="1"/>
    <col min="2051" max="2295" width="11.42578125" style="29"/>
    <col min="2296" max="2296" width="1.7109375" style="29" customWidth="1"/>
    <col min="2297" max="2297" width="39.7109375" style="29" customWidth="1"/>
    <col min="2298" max="2298" width="11.28515625" style="29" customWidth="1"/>
    <col min="2299" max="2300" width="10.85546875" style="29" customWidth="1"/>
    <col min="2301" max="2301" width="23.28515625" style="29" customWidth="1"/>
    <col min="2302" max="2306" width="0" style="29" hidden="1" customWidth="1"/>
    <col min="2307" max="2551" width="11.42578125" style="29"/>
    <col min="2552" max="2552" width="1.7109375" style="29" customWidth="1"/>
    <col min="2553" max="2553" width="39.7109375" style="29" customWidth="1"/>
    <col min="2554" max="2554" width="11.28515625" style="29" customWidth="1"/>
    <col min="2555" max="2556" width="10.85546875" style="29" customWidth="1"/>
    <col min="2557" max="2557" width="23.28515625" style="29" customWidth="1"/>
    <col min="2558" max="2562" width="0" style="29" hidden="1" customWidth="1"/>
    <col min="2563" max="2807" width="11.42578125" style="29"/>
    <col min="2808" max="2808" width="1.7109375" style="29" customWidth="1"/>
    <col min="2809" max="2809" width="39.7109375" style="29" customWidth="1"/>
    <col min="2810" max="2810" width="11.28515625" style="29" customWidth="1"/>
    <col min="2811" max="2812" width="10.85546875" style="29" customWidth="1"/>
    <col min="2813" max="2813" width="23.28515625" style="29" customWidth="1"/>
    <col min="2814" max="2818" width="0" style="29" hidden="1" customWidth="1"/>
    <col min="2819" max="3063" width="11.42578125" style="29"/>
    <col min="3064" max="3064" width="1.7109375" style="29" customWidth="1"/>
    <col min="3065" max="3065" width="39.7109375" style="29" customWidth="1"/>
    <col min="3066" max="3066" width="11.28515625" style="29" customWidth="1"/>
    <col min="3067" max="3068" width="10.85546875" style="29" customWidth="1"/>
    <col min="3069" max="3069" width="23.28515625" style="29" customWidth="1"/>
    <col min="3070" max="3074" width="0" style="29" hidden="1" customWidth="1"/>
    <col min="3075" max="3319" width="11.42578125" style="29"/>
    <col min="3320" max="3320" width="1.7109375" style="29" customWidth="1"/>
    <col min="3321" max="3321" width="39.7109375" style="29" customWidth="1"/>
    <col min="3322" max="3322" width="11.28515625" style="29" customWidth="1"/>
    <col min="3323" max="3324" width="10.85546875" style="29" customWidth="1"/>
    <col min="3325" max="3325" width="23.28515625" style="29" customWidth="1"/>
    <col min="3326" max="3330" width="0" style="29" hidden="1" customWidth="1"/>
    <col min="3331" max="3575" width="11.42578125" style="29"/>
    <col min="3576" max="3576" width="1.7109375" style="29" customWidth="1"/>
    <col min="3577" max="3577" width="39.7109375" style="29" customWidth="1"/>
    <col min="3578" max="3578" width="11.28515625" style="29" customWidth="1"/>
    <col min="3579" max="3580" width="10.85546875" style="29" customWidth="1"/>
    <col min="3581" max="3581" width="23.28515625" style="29" customWidth="1"/>
    <col min="3582" max="3586" width="0" style="29" hidden="1" customWidth="1"/>
    <col min="3587" max="3831" width="11.42578125" style="29"/>
    <col min="3832" max="3832" width="1.7109375" style="29" customWidth="1"/>
    <col min="3833" max="3833" width="39.7109375" style="29" customWidth="1"/>
    <col min="3834" max="3834" width="11.28515625" style="29" customWidth="1"/>
    <col min="3835" max="3836" width="10.85546875" style="29" customWidth="1"/>
    <col min="3837" max="3837" width="23.28515625" style="29" customWidth="1"/>
    <col min="3838" max="3842" width="0" style="29" hidden="1" customWidth="1"/>
    <col min="3843" max="4087" width="11.42578125" style="29"/>
    <col min="4088" max="4088" width="1.7109375" style="29" customWidth="1"/>
    <col min="4089" max="4089" width="39.7109375" style="29" customWidth="1"/>
    <col min="4090" max="4090" width="11.28515625" style="29" customWidth="1"/>
    <col min="4091" max="4092" width="10.85546875" style="29" customWidth="1"/>
    <col min="4093" max="4093" width="23.28515625" style="29" customWidth="1"/>
    <col min="4094" max="4098" width="0" style="29" hidden="1" customWidth="1"/>
    <col min="4099" max="4343" width="11.42578125" style="29"/>
    <col min="4344" max="4344" width="1.7109375" style="29" customWidth="1"/>
    <col min="4345" max="4345" width="39.7109375" style="29" customWidth="1"/>
    <col min="4346" max="4346" width="11.28515625" style="29" customWidth="1"/>
    <col min="4347" max="4348" width="10.85546875" style="29" customWidth="1"/>
    <col min="4349" max="4349" width="23.28515625" style="29" customWidth="1"/>
    <col min="4350" max="4354" width="0" style="29" hidden="1" customWidth="1"/>
    <col min="4355" max="4599" width="11.42578125" style="29"/>
    <col min="4600" max="4600" width="1.7109375" style="29" customWidth="1"/>
    <col min="4601" max="4601" width="39.7109375" style="29" customWidth="1"/>
    <col min="4602" max="4602" width="11.28515625" style="29" customWidth="1"/>
    <col min="4603" max="4604" width="10.85546875" style="29" customWidth="1"/>
    <col min="4605" max="4605" width="23.28515625" style="29" customWidth="1"/>
    <col min="4606" max="4610" width="0" style="29" hidden="1" customWidth="1"/>
    <col min="4611" max="4855" width="11.42578125" style="29"/>
    <col min="4856" max="4856" width="1.7109375" style="29" customWidth="1"/>
    <col min="4857" max="4857" width="39.7109375" style="29" customWidth="1"/>
    <col min="4858" max="4858" width="11.28515625" style="29" customWidth="1"/>
    <col min="4859" max="4860" width="10.85546875" style="29" customWidth="1"/>
    <col min="4861" max="4861" width="23.28515625" style="29" customWidth="1"/>
    <col min="4862" max="4866" width="0" style="29" hidden="1" customWidth="1"/>
    <col min="4867" max="5111" width="11.42578125" style="29"/>
    <col min="5112" max="5112" width="1.7109375" style="29" customWidth="1"/>
    <col min="5113" max="5113" width="39.7109375" style="29" customWidth="1"/>
    <col min="5114" max="5114" width="11.28515625" style="29" customWidth="1"/>
    <col min="5115" max="5116" width="10.85546875" style="29" customWidth="1"/>
    <col min="5117" max="5117" width="23.28515625" style="29" customWidth="1"/>
    <col min="5118" max="5122" width="0" style="29" hidden="1" customWidth="1"/>
    <col min="5123" max="5367" width="11.42578125" style="29"/>
    <col min="5368" max="5368" width="1.7109375" style="29" customWidth="1"/>
    <col min="5369" max="5369" width="39.7109375" style="29" customWidth="1"/>
    <col min="5370" max="5370" width="11.28515625" style="29" customWidth="1"/>
    <col min="5371" max="5372" width="10.85546875" style="29" customWidth="1"/>
    <col min="5373" max="5373" width="23.28515625" style="29" customWidth="1"/>
    <col min="5374" max="5378" width="0" style="29" hidden="1" customWidth="1"/>
    <col min="5379" max="5623" width="11.42578125" style="29"/>
    <col min="5624" max="5624" width="1.7109375" style="29" customWidth="1"/>
    <col min="5625" max="5625" width="39.7109375" style="29" customWidth="1"/>
    <col min="5626" max="5626" width="11.28515625" style="29" customWidth="1"/>
    <col min="5627" max="5628" width="10.85546875" style="29" customWidth="1"/>
    <col min="5629" max="5629" width="23.28515625" style="29" customWidth="1"/>
    <col min="5630" max="5634" width="0" style="29" hidden="1" customWidth="1"/>
    <col min="5635" max="5879" width="11.42578125" style="29"/>
    <col min="5880" max="5880" width="1.7109375" style="29" customWidth="1"/>
    <col min="5881" max="5881" width="39.7109375" style="29" customWidth="1"/>
    <col min="5882" max="5882" width="11.28515625" style="29" customWidth="1"/>
    <col min="5883" max="5884" width="10.85546875" style="29" customWidth="1"/>
    <col min="5885" max="5885" width="23.28515625" style="29" customWidth="1"/>
    <col min="5886" max="5890" width="0" style="29" hidden="1" customWidth="1"/>
    <col min="5891" max="6135" width="11.42578125" style="29"/>
    <col min="6136" max="6136" width="1.7109375" style="29" customWidth="1"/>
    <col min="6137" max="6137" width="39.7109375" style="29" customWidth="1"/>
    <col min="6138" max="6138" width="11.28515625" style="29" customWidth="1"/>
    <col min="6139" max="6140" width="10.85546875" style="29" customWidth="1"/>
    <col min="6141" max="6141" width="23.28515625" style="29" customWidth="1"/>
    <col min="6142" max="6146" width="0" style="29" hidden="1" customWidth="1"/>
    <col min="6147" max="6391" width="11.42578125" style="29"/>
    <col min="6392" max="6392" width="1.7109375" style="29" customWidth="1"/>
    <col min="6393" max="6393" width="39.7109375" style="29" customWidth="1"/>
    <col min="6394" max="6394" width="11.28515625" style="29" customWidth="1"/>
    <col min="6395" max="6396" width="10.85546875" style="29" customWidth="1"/>
    <col min="6397" max="6397" width="23.28515625" style="29" customWidth="1"/>
    <col min="6398" max="6402" width="0" style="29" hidden="1" customWidth="1"/>
    <col min="6403" max="6647" width="11.42578125" style="29"/>
    <col min="6648" max="6648" width="1.7109375" style="29" customWidth="1"/>
    <col min="6649" max="6649" width="39.7109375" style="29" customWidth="1"/>
    <col min="6650" max="6650" width="11.28515625" style="29" customWidth="1"/>
    <col min="6651" max="6652" width="10.85546875" style="29" customWidth="1"/>
    <col min="6653" max="6653" width="23.28515625" style="29" customWidth="1"/>
    <col min="6654" max="6658" width="0" style="29" hidden="1" customWidth="1"/>
    <col min="6659" max="6903" width="11.42578125" style="29"/>
    <col min="6904" max="6904" width="1.7109375" style="29" customWidth="1"/>
    <col min="6905" max="6905" width="39.7109375" style="29" customWidth="1"/>
    <col min="6906" max="6906" width="11.28515625" style="29" customWidth="1"/>
    <col min="6907" max="6908" width="10.85546875" style="29" customWidth="1"/>
    <col min="6909" max="6909" width="23.28515625" style="29" customWidth="1"/>
    <col min="6910" max="6914" width="0" style="29" hidden="1" customWidth="1"/>
    <col min="6915" max="7159" width="11.42578125" style="29"/>
    <col min="7160" max="7160" width="1.7109375" style="29" customWidth="1"/>
    <col min="7161" max="7161" width="39.7109375" style="29" customWidth="1"/>
    <col min="7162" max="7162" width="11.28515625" style="29" customWidth="1"/>
    <col min="7163" max="7164" width="10.85546875" style="29" customWidth="1"/>
    <col min="7165" max="7165" width="23.28515625" style="29" customWidth="1"/>
    <col min="7166" max="7170" width="0" style="29" hidden="1" customWidth="1"/>
    <col min="7171" max="7415" width="11.42578125" style="29"/>
    <col min="7416" max="7416" width="1.7109375" style="29" customWidth="1"/>
    <col min="7417" max="7417" width="39.7109375" style="29" customWidth="1"/>
    <col min="7418" max="7418" width="11.28515625" style="29" customWidth="1"/>
    <col min="7419" max="7420" width="10.85546875" style="29" customWidth="1"/>
    <col min="7421" max="7421" width="23.28515625" style="29" customWidth="1"/>
    <col min="7422" max="7426" width="0" style="29" hidden="1" customWidth="1"/>
    <col min="7427" max="7671" width="11.42578125" style="29"/>
    <col min="7672" max="7672" width="1.7109375" style="29" customWidth="1"/>
    <col min="7673" max="7673" width="39.7109375" style="29" customWidth="1"/>
    <col min="7674" max="7674" width="11.28515625" style="29" customWidth="1"/>
    <col min="7675" max="7676" width="10.85546875" style="29" customWidth="1"/>
    <col min="7677" max="7677" width="23.28515625" style="29" customWidth="1"/>
    <col min="7678" max="7682" width="0" style="29" hidden="1" customWidth="1"/>
    <col min="7683" max="7927" width="11.42578125" style="29"/>
    <col min="7928" max="7928" width="1.7109375" style="29" customWidth="1"/>
    <col min="7929" max="7929" width="39.7109375" style="29" customWidth="1"/>
    <col min="7930" max="7930" width="11.28515625" style="29" customWidth="1"/>
    <col min="7931" max="7932" width="10.85546875" style="29" customWidth="1"/>
    <col min="7933" max="7933" width="23.28515625" style="29" customWidth="1"/>
    <col min="7934" max="7938" width="0" style="29" hidden="1" customWidth="1"/>
    <col min="7939" max="8183" width="11.42578125" style="29"/>
    <col min="8184" max="8184" width="1.7109375" style="29" customWidth="1"/>
    <col min="8185" max="8185" width="39.7109375" style="29" customWidth="1"/>
    <col min="8186" max="8186" width="11.28515625" style="29" customWidth="1"/>
    <col min="8187" max="8188" width="10.85546875" style="29" customWidth="1"/>
    <col min="8189" max="8189" width="23.28515625" style="29" customWidth="1"/>
    <col min="8190" max="8194" width="0" style="29" hidden="1" customWidth="1"/>
    <col min="8195" max="8439" width="11.42578125" style="29"/>
    <col min="8440" max="8440" width="1.7109375" style="29" customWidth="1"/>
    <col min="8441" max="8441" width="39.7109375" style="29" customWidth="1"/>
    <col min="8442" max="8442" width="11.28515625" style="29" customWidth="1"/>
    <col min="8443" max="8444" width="10.85546875" style="29" customWidth="1"/>
    <col min="8445" max="8445" width="23.28515625" style="29" customWidth="1"/>
    <col min="8446" max="8450" width="0" style="29" hidden="1" customWidth="1"/>
    <col min="8451" max="8695" width="11.42578125" style="29"/>
    <col min="8696" max="8696" width="1.7109375" style="29" customWidth="1"/>
    <col min="8697" max="8697" width="39.7109375" style="29" customWidth="1"/>
    <col min="8698" max="8698" width="11.28515625" style="29" customWidth="1"/>
    <col min="8699" max="8700" width="10.85546875" style="29" customWidth="1"/>
    <col min="8701" max="8701" width="23.28515625" style="29" customWidth="1"/>
    <col min="8702" max="8706" width="0" style="29" hidden="1" customWidth="1"/>
    <col min="8707" max="8951" width="11.42578125" style="29"/>
    <col min="8952" max="8952" width="1.7109375" style="29" customWidth="1"/>
    <col min="8953" max="8953" width="39.7109375" style="29" customWidth="1"/>
    <col min="8954" max="8954" width="11.28515625" style="29" customWidth="1"/>
    <col min="8955" max="8956" width="10.85546875" style="29" customWidth="1"/>
    <col min="8957" max="8957" width="23.28515625" style="29" customWidth="1"/>
    <col min="8958" max="8962" width="0" style="29" hidden="1" customWidth="1"/>
    <col min="8963" max="9207" width="11.42578125" style="29"/>
    <col min="9208" max="9208" width="1.7109375" style="29" customWidth="1"/>
    <col min="9209" max="9209" width="39.7109375" style="29" customWidth="1"/>
    <col min="9210" max="9210" width="11.28515625" style="29" customWidth="1"/>
    <col min="9211" max="9212" width="10.85546875" style="29" customWidth="1"/>
    <col min="9213" max="9213" width="23.28515625" style="29" customWidth="1"/>
    <col min="9214" max="9218" width="0" style="29" hidden="1" customWidth="1"/>
    <col min="9219" max="9463" width="11.42578125" style="29"/>
    <col min="9464" max="9464" width="1.7109375" style="29" customWidth="1"/>
    <col min="9465" max="9465" width="39.7109375" style="29" customWidth="1"/>
    <col min="9466" max="9466" width="11.28515625" style="29" customWidth="1"/>
    <col min="9467" max="9468" width="10.85546875" style="29" customWidth="1"/>
    <col min="9469" max="9469" width="23.28515625" style="29" customWidth="1"/>
    <col min="9470" max="9474" width="0" style="29" hidden="1" customWidth="1"/>
    <col min="9475" max="9719" width="11.42578125" style="29"/>
    <col min="9720" max="9720" width="1.7109375" style="29" customWidth="1"/>
    <col min="9721" max="9721" width="39.7109375" style="29" customWidth="1"/>
    <col min="9722" max="9722" width="11.28515625" style="29" customWidth="1"/>
    <col min="9723" max="9724" width="10.85546875" style="29" customWidth="1"/>
    <col min="9725" max="9725" width="23.28515625" style="29" customWidth="1"/>
    <col min="9726" max="9730" width="0" style="29" hidden="1" customWidth="1"/>
    <col min="9731" max="9975" width="11.42578125" style="29"/>
    <col min="9976" max="9976" width="1.7109375" style="29" customWidth="1"/>
    <col min="9977" max="9977" width="39.7109375" style="29" customWidth="1"/>
    <col min="9978" max="9978" width="11.28515625" style="29" customWidth="1"/>
    <col min="9979" max="9980" width="10.85546875" style="29" customWidth="1"/>
    <col min="9981" max="9981" width="23.28515625" style="29" customWidth="1"/>
    <col min="9982" max="9986" width="0" style="29" hidden="1" customWidth="1"/>
    <col min="9987" max="10231" width="11.42578125" style="29"/>
    <col min="10232" max="10232" width="1.7109375" style="29" customWidth="1"/>
    <col min="10233" max="10233" width="39.7109375" style="29" customWidth="1"/>
    <col min="10234" max="10234" width="11.28515625" style="29" customWidth="1"/>
    <col min="10235" max="10236" width="10.85546875" style="29" customWidth="1"/>
    <col min="10237" max="10237" width="23.28515625" style="29" customWidth="1"/>
    <col min="10238" max="10242" width="0" style="29" hidden="1" customWidth="1"/>
    <col min="10243" max="10487" width="11.42578125" style="29"/>
    <col min="10488" max="10488" width="1.7109375" style="29" customWidth="1"/>
    <col min="10489" max="10489" width="39.7109375" style="29" customWidth="1"/>
    <col min="10490" max="10490" width="11.28515625" style="29" customWidth="1"/>
    <col min="10491" max="10492" width="10.85546875" style="29" customWidth="1"/>
    <col min="10493" max="10493" width="23.28515625" style="29" customWidth="1"/>
    <col min="10494" max="10498" width="0" style="29" hidden="1" customWidth="1"/>
    <col min="10499" max="10743" width="11.42578125" style="29"/>
    <col min="10744" max="10744" width="1.7109375" style="29" customWidth="1"/>
    <col min="10745" max="10745" width="39.7109375" style="29" customWidth="1"/>
    <col min="10746" max="10746" width="11.28515625" style="29" customWidth="1"/>
    <col min="10747" max="10748" width="10.85546875" style="29" customWidth="1"/>
    <col min="10749" max="10749" width="23.28515625" style="29" customWidth="1"/>
    <col min="10750" max="10754" width="0" style="29" hidden="1" customWidth="1"/>
    <col min="10755" max="10999" width="11.42578125" style="29"/>
    <col min="11000" max="11000" width="1.7109375" style="29" customWidth="1"/>
    <col min="11001" max="11001" width="39.7109375" style="29" customWidth="1"/>
    <col min="11002" max="11002" width="11.28515625" style="29" customWidth="1"/>
    <col min="11003" max="11004" width="10.85546875" style="29" customWidth="1"/>
    <col min="11005" max="11005" width="23.28515625" style="29" customWidth="1"/>
    <col min="11006" max="11010" width="0" style="29" hidden="1" customWidth="1"/>
    <col min="11011" max="11255" width="11.42578125" style="29"/>
    <col min="11256" max="11256" width="1.7109375" style="29" customWidth="1"/>
    <col min="11257" max="11257" width="39.7109375" style="29" customWidth="1"/>
    <col min="11258" max="11258" width="11.28515625" style="29" customWidth="1"/>
    <col min="11259" max="11260" width="10.85546875" style="29" customWidth="1"/>
    <col min="11261" max="11261" width="23.28515625" style="29" customWidth="1"/>
    <col min="11262" max="11266" width="0" style="29" hidden="1" customWidth="1"/>
    <col min="11267" max="11511" width="11.42578125" style="29"/>
    <col min="11512" max="11512" width="1.7109375" style="29" customWidth="1"/>
    <col min="11513" max="11513" width="39.7109375" style="29" customWidth="1"/>
    <col min="11514" max="11514" width="11.28515625" style="29" customWidth="1"/>
    <col min="11515" max="11516" width="10.85546875" style="29" customWidth="1"/>
    <col min="11517" max="11517" width="23.28515625" style="29" customWidth="1"/>
    <col min="11518" max="11522" width="0" style="29" hidden="1" customWidth="1"/>
    <col min="11523" max="11767" width="11.42578125" style="29"/>
    <col min="11768" max="11768" width="1.7109375" style="29" customWidth="1"/>
    <col min="11769" max="11769" width="39.7109375" style="29" customWidth="1"/>
    <col min="11770" max="11770" width="11.28515625" style="29" customWidth="1"/>
    <col min="11771" max="11772" width="10.85546875" style="29" customWidth="1"/>
    <col min="11773" max="11773" width="23.28515625" style="29" customWidth="1"/>
    <col min="11774" max="11778" width="0" style="29" hidden="1" customWidth="1"/>
    <col min="11779" max="12023" width="11.42578125" style="29"/>
    <col min="12024" max="12024" width="1.7109375" style="29" customWidth="1"/>
    <col min="12025" max="12025" width="39.7109375" style="29" customWidth="1"/>
    <col min="12026" max="12026" width="11.28515625" style="29" customWidth="1"/>
    <col min="12027" max="12028" width="10.85546875" style="29" customWidth="1"/>
    <col min="12029" max="12029" width="23.28515625" style="29" customWidth="1"/>
    <col min="12030" max="12034" width="0" style="29" hidden="1" customWidth="1"/>
    <col min="12035" max="12279" width="11.42578125" style="29"/>
    <col min="12280" max="12280" width="1.7109375" style="29" customWidth="1"/>
    <col min="12281" max="12281" width="39.7109375" style="29" customWidth="1"/>
    <col min="12282" max="12282" width="11.28515625" style="29" customWidth="1"/>
    <col min="12283" max="12284" width="10.85546875" style="29" customWidth="1"/>
    <col min="12285" max="12285" width="23.28515625" style="29" customWidth="1"/>
    <col min="12286" max="12290" width="0" style="29" hidden="1" customWidth="1"/>
    <col min="12291" max="12535" width="11.42578125" style="29"/>
    <col min="12536" max="12536" width="1.7109375" style="29" customWidth="1"/>
    <col min="12537" max="12537" width="39.7109375" style="29" customWidth="1"/>
    <col min="12538" max="12538" width="11.28515625" style="29" customWidth="1"/>
    <col min="12539" max="12540" width="10.85546875" style="29" customWidth="1"/>
    <col min="12541" max="12541" width="23.28515625" style="29" customWidth="1"/>
    <col min="12542" max="12546" width="0" style="29" hidden="1" customWidth="1"/>
    <col min="12547" max="12791" width="11.42578125" style="29"/>
    <col min="12792" max="12792" width="1.7109375" style="29" customWidth="1"/>
    <col min="12793" max="12793" width="39.7109375" style="29" customWidth="1"/>
    <col min="12794" max="12794" width="11.28515625" style="29" customWidth="1"/>
    <col min="12795" max="12796" width="10.85546875" style="29" customWidth="1"/>
    <col min="12797" max="12797" width="23.28515625" style="29" customWidth="1"/>
    <col min="12798" max="12802" width="0" style="29" hidden="1" customWidth="1"/>
    <col min="12803" max="13047" width="11.42578125" style="29"/>
    <col min="13048" max="13048" width="1.7109375" style="29" customWidth="1"/>
    <col min="13049" max="13049" width="39.7109375" style="29" customWidth="1"/>
    <col min="13050" max="13050" width="11.28515625" style="29" customWidth="1"/>
    <col min="13051" max="13052" width="10.85546875" style="29" customWidth="1"/>
    <col min="13053" max="13053" width="23.28515625" style="29" customWidth="1"/>
    <col min="13054" max="13058" width="0" style="29" hidden="1" customWidth="1"/>
    <col min="13059" max="13303" width="11.42578125" style="29"/>
    <col min="13304" max="13304" width="1.7109375" style="29" customWidth="1"/>
    <col min="13305" max="13305" width="39.7109375" style="29" customWidth="1"/>
    <col min="13306" max="13306" width="11.28515625" style="29" customWidth="1"/>
    <col min="13307" max="13308" width="10.85546875" style="29" customWidth="1"/>
    <col min="13309" max="13309" width="23.28515625" style="29" customWidth="1"/>
    <col min="13310" max="13314" width="0" style="29" hidden="1" customWidth="1"/>
    <col min="13315" max="13559" width="11.42578125" style="29"/>
    <col min="13560" max="13560" width="1.7109375" style="29" customWidth="1"/>
    <col min="13561" max="13561" width="39.7109375" style="29" customWidth="1"/>
    <col min="13562" max="13562" width="11.28515625" style="29" customWidth="1"/>
    <col min="13563" max="13564" width="10.85546875" style="29" customWidth="1"/>
    <col min="13565" max="13565" width="23.28515625" style="29" customWidth="1"/>
    <col min="13566" max="13570" width="0" style="29" hidden="1" customWidth="1"/>
    <col min="13571" max="13815" width="11.42578125" style="29"/>
    <col min="13816" max="13816" width="1.7109375" style="29" customWidth="1"/>
    <col min="13817" max="13817" width="39.7109375" style="29" customWidth="1"/>
    <col min="13818" max="13818" width="11.28515625" style="29" customWidth="1"/>
    <col min="13819" max="13820" width="10.85546875" style="29" customWidth="1"/>
    <col min="13821" max="13821" width="23.28515625" style="29" customWidth="1"/>
    <col min="13822" max="13826" width="0" style="29" hidden="1" customWidth="1"/>
    <col min="13827" max="14071" width="11.42578125" style="29"/>
    <col min="14072" max="14072" width="1.7109375" style="29" customWidth="1"/>
    <col min="14073" max="14073" width="39.7109375" style="29" customWidth="1"/>
    <col min="14074" max="14074" width="11.28515625" style="29" customWidth="1"/>
    <col min="14075" max="14076" width="10.85546875" style="29" customWidth="1"/>
    <col min="14077" max="14077" width="23.28515625" style="29" customWidth="1"/>
    <col min="14078" max="14082" width="0" style="29" hidden="1" customWidth="1"/>
    <col min="14083" max="14327" width="11.42578125" style="29"/>
    <col min="14328" max="14328" width="1.7109375" style="29" customWidth="1"/>
    <col min="14329" max="14329" width="39.7109375" style="29" customWidth="1"/>
    <col min="14330" max="14330" width="11.28515625" style="29" customWidth="1"/>
    <col min="14331" max="14332" width="10.85546875" style="29" customWidth="1"/>
    <col min="14333" max="14333" width="23.28515625" style="29" customWidth="1"/>
    <col min="14334" max="14338" width="0" style="29" hidden="1" customWidth="1"/>
    <col min="14339" max="14583" width="11.42578125" style="29"/>
    <col min="14584" max="14584" width="1.7109375" style="29" customWidth="1"/>
    <col min="14585" max="14585" width="39.7109375" style="29" customWidth="1"/>
    <col min="14586" max="14586" width="11.28515625" style="29" customWidth="1"/>
    <col min="14587" max="14588" width="10.85546875" style="29" customWidth="1"/>
    <col min="14589" max="14589" width="23.28515625" style="29" customWidth="1"/>
    <col min="14590" max="14594" width="0" style="29" hidden="1" customWidth="1"/>
    <col min="14595" max="14839" width="11.42578125" style="29"/>
    <col min="14840" max="14840" width="1.7109375" style="29" customWidth="1"/>
    <col min="14841" max="14841" width="39.7109375" style="29" customWidth="1"/>
    <col min="14842" max="14842" width="11.28515625" style="29" customWidth="1"/>
    <col min="14843" max="14844" width="10.85546875" style="29" customWidth="1"/>
    <col min="14845" max="14845" width="23.28515625" style="29" customWidth="1"/>
    <col min="14846" max="14850" width="0" style="29" hidden="1" customWidth="1"/>
    <col min="14851" max="15095" width="11.42578125" style="29"/>
    <col min="15096" max="15096" width="1.7109375" style="29" customWidth="1"/>
    <col min="15097" max="15097" width="39.7109375" style="29" customWidth="1"/>
    <col min="15098" max="15098" width="11.28515625" style="29" customWidth="1"/>
    <col min="15099" max="15100" width="10.85546875" style="29" customWidth="1"/>
    <col min="15101" max="15101" width="23.28515625" style="29" customWidth="1"/>
    <col min="15102" max="15106" width="0" style="29" hidden="1" customWidth="1"/>
    <col min="15107" max="15351" width="11.42578125" style="29"/>
    <col min="15352" max="15352" width="1.7109375" style="29" customWidth="1"/>
    <col min="15353" max="15353" width="39.7109375" style="29" customWidth="1"/>
    <col min="15354" max="15354" width="11.28515625" style="29" customWidth="1"/>
    <col min="15355" max="15356" width="10.85546875" style="29" customWidth="1"/>
    <col min="15357" max="15357" width="23.28515625" style="29" customWidth="1"/>
    <col min="15358" max="15362" width="0" style="29" hidden="1" customWidth="1"/>
    <col min="15363" max="15607" width="11.42578125" style="29"/>
    <col min="15608" max="15608" width="1.7109375" style="29" customWidth="1"/>
    <col min="15609" max="15609" width="39.7109375" style="29" customWidth="1"/>
    <col min="15610" max="15610" width="11.28515625" style="29" customWidth="1"/>
    <col min="15611" max="15612" width="10.85546875" style="29" customWidth="1"/>
    <col min="15613" max="15613" width="23.28515625" style="29" customWidth="1"/>
    <col min="15614" max="15618" width="0" style="29" hidden="1" customWidth="1"/>
    <col min="15619" max="15863" width="11.42578125" style="29"/>
    <col min="15864" max="15864" width="1.7109375" style="29" customWidth="1"/>
    <col min="15865" max="15865" width="39.7109375" style="29" customWidth="1"/>
    <col min="15866" max="15866" width="11.28515625" style="29" customWidth="1"/>
    <col min="15867" max="15868" width="10.85546875" style="29" customWidth="1"/>
    <col min="15869" max="15869" width="23.28515625" style="29" customWidth="1"/>
    <col min="15870" max="15874" width="0" style="29" hidden="1" customWidth="1"/>
    <col min="15875" max="16119" width="11.42578125" style="29"/>
    <col min="16120" max="16120" width="1.7109375" style="29" customWidth="1"/>
    <col min="16121" max="16121" width="39.7109375" style="29" customWidth="1"/>
    <col min="16122" max="16122" width="11.28515625" style="29" customWidth="1"/>
    <col min="16123" max="16124" width="10.85546875" style="29" customWidth="1"/>
    <col min="16125" max="16125" width="23.28515625" style="29" customWidth="1"/>
    <col min="16126" max="16130" width="0" style="29" hidden="1" customWidth="1"/>
    <col min="16131" max="16384" width="11.42578125" style="29"/>
  </cols>
  <sheetData>
    <row r="1" spans="1:5" s="26" customFormat="1" ht="18" x14ac:dyDescent="0.2">
      <c r="A1" s="24"/>
      <c r="B1" s="121" t="s">
        <v>10</v>
      </c>
      <c r="C1" s="121"/>
      <c r="D1" s="121"/>
    </row>
    <row r="2" spans="1:5" s="26" customFormat="1" ht="18" customHeight="1" x14ac:dyDescent="0.2">
      <c r="A2" s="24"/>
      <c r="B2" s="121" t="s">
        <v>86</v>
      </c>
      <c r="C2" s="121"/>
      <c r="D2" s="121"/>
    </row>
    <row r="5" spans="1:5" x14ac:dyDescent="0.2">
      <c r="A5" s="24" t="s">
        <v>46</v>
      </c>
      <c r="C5" s="27"/>
      <c r="D5" s="32"/>
    </row>
    <row r="6" spans="1:5" x14ac:dyDescent="0.2">
      <c r="C6" s="27"/>
      <c r="D6" s="32"/>
    </row>
    <row r="7" spans="1:5" x14ac:dyDescent="0.2">
      <c r="B7" s="33" t="s">
        <v>28</v>
      </c>
      <c r="C7" s="73"/>
      <c r="D7" s="74"/>
    </row>
    <row r="8" spans="1:5" x14ac:dyDescent="0.2">
      <c r="B8" s="33" t="s">
        <v>29</v>
      </c>
      <c r="C8" s="73"/>
      <c r="D8" s="74"/>
    </row>
    <row r="9" spans="1:5" x14ac:dyDescent="0.2">
      <c r="B9" s="33" t="s">
        <v>30</v>
      </c>
      <c r="C9" s="75"/>
      <c r="D9" s="76"/>
    </row>
    <row r="12" spans="1:5" x14ac:dyDescent="0.2">
      <c r="A12" s="24" t="s">
        <v>67</v>
      </c>
    </row>
    <row r="13" spans="1:5" ht="18" x14ac:dyDescent="0.2">
      <c r="B13" s="27" t="s">
        <v>47</v>
      </c>
      <c r="C13" s="110"/>
      <c r="D13" s="67"/>
      <c r="E13" s="110" t="s">
        <v>76</v>
      </c>
    </row>
    <row r="14" spans="1:5" x14ac:dyDescent="0.2">
      <c r="C14" s="29"/>
      <c r="D14" s="29"/>
    </row>
    <row r="15" spans="1:5" x14ac:dyDescent="0.2">
      <c r="B15" s="27" t="s">
        <v>31</v>
      </c>
      <c r="C15" s="29"/>
      <c r="D15" s="29"/>
    </row>
    <row r="16" spans="1:5" x14ac:dyDescent="0.2">
      <c r="B16" s="27" t="s">
        <v>99</v>
      </c>
    </row>
    <row r="17" spans="2:4" x14ac:dyDescent="0.2">
      <c r="B17" s="27" t="s">
        <v>96</v>
      </c>
    </row>
    <row r="18" spans="2:4" x14ac:dyDescent="0.2">
      <c r="B18" s="34" t="s">
        <v>32</v>
      </c>
      <c r="C18" s="119" t="s">
        <v>69</v>
      </c>
      <c r="D18" s="35" t="s">
        <v>33</v>
      </c>
    </row>
    <row r="19" spans="2:4" x14ac:dyDescent="0.2">
      <c r="B19" s="36"/>
      <c r="C19" s="120"/>
      <c r="D19" s="37" t="s">
        <v>68</v>
      </c>
    </row>
    <row r="20" spans="2:4" ht="18" x14ac:dyDescent="0.2">
      <c r="B20" s="38"/>
      <c r="C20" s="39" t="s">
        <v>34</v>
      </c>
      <c r="D20" s="39" t="s">
        <v>35</v>
      </c>
    </row>
    <row r="21" spans="2:4" ht="33" customHeight="1" x14ac:dyDescent="0.2">
      <c r="B21" s="115" t="s">
        <v>95</v>
      </c>
      <c r="C21" s="40">
        <v>100</v>
      </c>
      <c r="D21" s="67"/>
    </row>
    <row r="22" spans="2:4" ht="33" x14ac:dyDescent="0.2">
      <c r="B22" s="115" t="s">
        <v>93</v>
      </c>
      <c r="C22" s="40">
        <v>80</v>
      </c>
      <c r="D22" s="67"/>
    </row>
    <row r="23" spans="2:4" x14ac:dyDescent="0.2">
      <c r="B23" s="34" t="s">
        <v>100</v>
      </c>
      <c r="C23" s="40">
        <v>10</v>
      </c>
      <c r="D23" s="67"/>
    </row>
    <row r="24" spans="2:4" x14ac:dyDescent="0.2">
      <c r="B24" s="118" t="s">
        <v>87</v>
      </c>
      <c r="C24" s="114">
        <v>20</v>
      </c>
      <c r="D24" s="67"/>
    </row>
    <row r="25" spans="2:4" x14ac:dyDescent="0.2">
      <c r="B25" s="118" t="s">
        <v>88</v>
      </c>
      <c r="C25" s="114">
        <v>40</v>
      </c>
      <c r="D25" s="67"/>
    </row>
    <row r="26" spans="2:4" x14ac:dyDescent="0.2">
      <c r="B26" s="117" t="s">
        <v>89</v>
      </c>
      <c r="C26" s="114">
        <v>70</v>
      </c>
      <c r="D26" s="67"/>
    </row>
    <row r="27" spans="2:4" x14ac:dyDescent="0.2">
      <c r="B27" s="33" t="s">
        <v>90</v>
      </c>
      <c r="C27" s="40">
        <v>100</v>
      </c>
      <c r="D27" s="67"/>
    </row>
    <row r="28" spans="2:4" x14ac:dyDescent="0.2">
      <c r="B28" s="33" t="s">
        <v>91</v>
      </c>
      <c r="C28" s="40">
        <v>60</v>
      </c>
      <c r="D28" s="67"/>
    </row>
    <row r="29" spans="2:4" x14ac:dyDescent="0.2">
      <c r="B29" s="33" t="s">
        <v>98</v>
      </c>
      <c r="C29" s="40">
        <v>60</v>
      </c>
      <c r="D29" s="67"/>
    </row>
    <row r="30" spans="2:4" x14ac:dyDescent="0.2">
      <c r="B30" s="33" t="s">
        <v>101</v>
      </c>
      <c r="C30" s="40">
        <v>60</v>
      </c>
      <c r="D30" s="67"/>
    </row>
    <row r="31" spans="2:4" x14ac:dyDescent="0.2">
      <c r="B31" s="33" t="s">
        <v>97</v>
      </c>
      <c r="C31" s="40">
        <v>20</v>
      </c>
      <c r="D31" s="67"/>
    </row>
    <row r="32" spans="2:4" x14ac:dyDescent="0.2">
      <c r="B32" s="33" t="s">
        <v>92</v>
      </c>
      <c r="C32" s="40">
        <v>20</v>
      </c>
      <c r="D32" s="67"/>
    </row>
    <row r="33" spans="1:5" x14ac:dyDescent="0.2">
      <c r="B33" s="33" t="s">
        <v>48</v>
      </c>
      <c r="C33" s="40">
        <v>0</v>
      </c>
      <c r="D33" s="67"/>
    </row>
    <row r="34" spans="1:5" x14ac:dyDescent="0.2">
      <c r="B34" s="33" t="s">
        <v>94</v>
      </c>
      <c r="C34" s="40">
        <v>100</v>
      </c>
      <c r="D34" s="116"/>
    </row>
    <row r="35" spans="1:5" ht="17.25" thickBot="1" x14ac:dyDescent="0.25">
      <c r="B35" s="33" t="s">
        <v>36</v>
      </c>
      <c r="C35" s="96">
        <v>10</v>
      </c>
      <c r="D35" s="70">
        <f>IF(SUM(D21:D34)&lt;=D13,D13-SUM(D21:D34),"Erreur")</f>
        <v>0</v>
      </c>
    </row>
    <row r="36" spans="1:5" ht="17.25" thickTop="1" x14ac:dyDescent="0.2">
      <c r="B36" s="41"/>
      <c r="D36" s="71">
        <f>SUM(D21:D35)</f>
        <v>0</v>
      </c>
    </row>
    <row r="37" spans="1:5" x14ac:dyDescent="0.2">
      <c r="A37" s="42"/>
      <c r="B37" s="43"/>
      <c r="C37" s="29"/>
      <c r="D37" s="44"/>
    </row>
    <row r="38" spans="1:5" x14ac:dyDescent="0.2">
      <c r="B38" s="45" t="s">
        <v>50</v>
      </c>
      <c r="C38" s="46" t="s">
        <v>56</v>
      </c>
      <c r="D38" s="69" t="e">
        <f>IF(D36&lt;&gt;D13,"&lt;&gt; S totale!",SUMPRODUCT(C21:C35,D21:D35)/D13/100)</f>
        <v>#DIV/0!</v>
      </c>
      <c r="E38" s="110"/>
    </row>
    <row r="39" spans="1:5" x14ac:dyDescent="0.2">
      <c r="C39" s="47"/>
    </row>
    <row r="40" spans="1:5" x14ac:dyDescent="0.2">
      <c r="B40" s="45" t="s">
        <v>37</v>
      </c>
      <c r="C40" s="111" t="s">
        <v>77</v>
      </c>
      <c r="D40" s="106" t="e">
        <f>+D38*D13/10000</f>
        <v>#DIV/0!</v>
      </c>
      <c r="E40" s="110" t="s">
        <v>77</v>
      </c>
    </row>
    <row r="41" spans="1:5" ht="18" x14ac:dyDescent="0.2">
      <c r="C41" s="68" t="s">
        <v>49</v>
      </c>
      <c r="D41" s="107" t="e">
        <f>D40*10000</f>
        <v>#DIV/0!</v>
      </c>
    </row>
  </sheetData>
  <sheetProtection algorithmName="SHA-512" hashValue="01jq7TuyUurnU7TvUMiuNzXLbuC3msAgOfqCwMyXJVDI3BCVi3nlvtAjX8lNKweI4yPedVDGYzdAO1kvdfZt8w==" saltValue="WzEzeYuCLHKEGYojOb4MMg==" spinCount="100000" sheet="1" formatCells="0" formatColumns="0" formatRows="0" insertColumns="0" insertRows="0" insertHyperlinks="0" deleteColumns="0" deleteRows="0" sort="0" autoFilter="0" pivotTables="0"/>
  <protectedRanges>
    <protectedRange password="FAFE" sqref="D13 C7:D9 D21:D34" name="Plage1"/>
  </protectedRanges>
  <mergeCells count="3">
    <mergeCell ref="C18:C19"/>
    <mergeCell ref="B1:D1"/>
    <mergeCell ref="B2:D2"/>
  </mergeCells>
  <conditionalFormatting sqref="C39">
    <cfRule type="cellIs" dxfId="5" priority="1" stopIfTrue="1" operator="equal">
      <formula>"Attention : le total des surfaces n'est pas égal à la surface de la parcelle"</formula>
    </cfRule>
  </conditionalFormatting>
  <conditionalFormatting sqref="D35">
    <cfRule type="cellIs" dxfId="4" priority="3" stopIfTrue="1" operator="equal">
      <formula>"Erreur"</formula>
    </cfRule>
  </conditionalFormatting>
  <conditionalFormatting sqref="D38">
    <cfRule type="cellIs" dxfId="3" priority="2" stopIfTrue="1" operator="notBetween">
      <formula>0</formula>
      <formula>1000000000000</formula>
    </cfRule>
  </conditionalFormatting>
  <pageMargins left="0.7" right="0.7" top="0.75" bottom="0.75" header="0.3" footer="0.3"/>
  <pageSetup paperSize="9" orientation="portrait" r:id="rId1"/>
  <ignoredErrors>
    <ignoredError sqref="E35:E37 E39:E40 C18:C20 C35:C40 E27 E18:E21 C14 E13:E14 C33 E30:E33 E16 C16" numberStoredAsText="1"/>
  </ignoredError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FF0000"/>
  </sheetPr>
  <dimension ref="A1:F33"/>
  <sheetViews>
    <sheetView topLeftCell="A4" zoomScaleNormal="100" workbookViewId="0">
      <selection activeCell="F30" sqref="F30"/>
    </sheetView>
  </sheetViews>
  <sheetFormatPr baseColWidth="10" defaultRowHeight="16.5" x14ac:dyDescent="0.2"/>
  <cols>
    <col min="1" max="1" width="3.42578125" style="24" customWidth="1"/>
    <col min="2" max="2" width="39.7109375" style="27" customWidth="1"/>
    <col min="3" max="3" width="21.28515625" style="30" customWidth="1"/>
    <col min="4" max="4" width="21.28515625" style="65" customWidth="1"/>
    <col min="5" max="5" width="21.85546875" style="29" bestFit="1" customWidth="1"/>
    <col min="6" max="247" width="11.42578125" style="29"/>
    <col min="248" max="248" width="1.7109375" style="29" customWidth="1"/>
    <col min="249" max="249" width="39.7109375" style="29" customWidth="1"/>
    <col min="250" max="251" width="22.140625" style="29" customWidth="1"/>
    <col min="252" max="252" width="11" style="29" customWidth="1"/>
    <col min="253" max="253" width="8.5703125" style="29" customWidth="1"/>
    <col min="254" max="258" width="0" style="29" hidden="1" customWidth="1"/>
    <col min="259" max="503" width="11.42578125" style="29"/>
    <col min="504" max="504" width="1.7109375" style="29" customWidth="1"/>
    <col min="505" max="505" width="39.7109375" style="29" customWidth="1"/>
    <col min="506" max="507" width="22.140625" style="29" customWidth="1"/>
    <col min="508" max="508" width="11" style="29" customWidth="1"/>
    <col min="509" max="509" width="8.5703125" style="29" customWidth="1"/>
    <col min="510" max="514" width="0" style="29" hidden="1" customWidth="1"/>
    <col min="515" max="759" width="11.42578125" style="29"/>
    <col min="760" max="760" width="1.7109375" style="29" customWidth="1"/>
    <col min="761" max="761" width="39.7109375" style="29" customWidth="1"/>
    <col min="762" max="763" width="22.140625" style="29" customWidth="1"/>
    <col min="764" max="764" width="11" style="29" customWidth="1"/>
    <col min="765" max="765" width="8.5703125" style="29" customWidth="1"/>
    <col min="766" max="770" width="0" style="29" hidden="1" customWidth="1"/>
    <col min="771" max="1015" width="11.42578125" style="29"/>
    <col min="1016" max="1016" width="1.7109375" style="29" customWidth="1"/>
    <col min="1017" max="1017" width="39.7109375" style="29" customWidth="1"/>
    <col min="1018" max="1019" width="22.140625" style="29" customWidth="1"/>
    <col min="1020" max="1020" width="11" style="29" customWidth="1"/>
    <col min="1021" max="1021" width="8.5703125" style="29" customWidth="1"/>
    <col min="1022" max="1026" width="0" style="29" hidden="1" customWidth="1"/>
    <col min="1027" max="1271" width="11.42578125" style="29"/>
    <col min="1272" max="1272" width="1.7109375" style="29" customWidth="1"/>
    <col min="1273" max="1273" width="39.7109375" style="29" customWidth="1"/>
    <col min="1274" max="1275" width="22.140625" style="29" customWidth="1"/>
    <col min="1276" max="1276" width="11" style="29" customWidth="1"/>
    <col min="1277" max="1277" width="8.5703125" style="29" customWidth="1"/>
    <col min="1278" max="1282" width="0" style="29" hidden="1" customWidth="1"/>
    <col min="1283" max="1527" width="11.42578125" style="29"/>
    <col min="1528" max="1528" width="1.7109375" style="29" customWidth="1"/>
    <col min="1529" max="1529" width="39.7109375" style="29" customWidth="1"/>
    <col min="1530" max="1531" width="22.140625" style="29" customWidth="1"/>
    <col min="1532" max="1532" width="11" style="29" customWidth="1"/>
    <col min="1533" max="1533" width="8.5703125" style="29" customWidth="1"/>
    <col min="1534" max="1538" width="0" style="29" hidden="1" customWidth="1"/>
    <col min="1539" max="1783" width="11.42578125" style="29"/>
    <col min="1784" max="1784" width="1.7109375" style="29" customWidth="1"/>
    <col min="1785" max="1785" width="39.7109375" style="29" customWidth="1"/>
    <col min="1786" max="1787" width="22.140625" style="29" customWidth="1"/>
    <col min="1788" max="1788" width="11" style="29" customWidth="1"/>
    <col min="1789" max="1789" width="8.5703125" style="29" customWidth="1"/>
    <col min="1790" max="1794" width="0" style="29" hidden="1" customWidth="1"/>
    <col min="1795" max="2039" width="11.42578125" style="29"/>
    <col min="2040" max="2040" width="1.7109375" style="29" customWidth="1"/>
    <col min="2041" max="2041" width="39.7109375" style="29" customWidth="1"/>
    <col min="2042" max="2043" width="22.140625" style="29" customWidth="1"/>
    <col min="2044" max="2044" width="11" style="29" customWidth="1"/>
    <col min="2045" max="2045" width="8.5703125" style="29" customWidth="1"/>
    <col min="2046" max="2050" width="0" style="29" hidden="1" customWidth="1"/>
    <col min="2051" max="2295" width="11.42578125" style="29"/>
    <col min="2296" max="2296" width="1.7109375" style="29" customWidth="1"/>
    <col min="2297" max="2297" width="39.7109375" style="29" customWidth="1"/>
    <col min="2298" max="2299" width="22.140625" style="29" customWidth="1"/>
    <col min="2300" max="2300" width="11" style="29" customWidth="1"/>
    <col min="2301" max="2301" width="8.5703125" style="29" customWidth="1"/>
    <col min="2302" max="2306" width="0" style="29" hidden="1" customWidth="1"/>
    <col min="2307" max="2551" width="11.42578125" style="29"/>
    <col min="2552" max="2552" width="1.7109375" style="29" customWidth="1"/>
    <col min="2553" max="2553" width="39.7109375" style="29" customWidth="1"/>
    <col min="2554" max="2555" width="22.140625" style="29" customWidth="1"/>
    <col min="2556" max="2556" width="11" style="29" customWidth="1"/>
    <col min="2557" max="2557" width="8.5703125" style="29" customWidth="1"/>
    <col min="2558" max="2562" width="0" style="29" hidden="1" customWidth="1"/>
    <col min="2563" max="2807" width="11.42578125" style="29"/>
    <col min="2808" max="2808" width="1.7109375" style="29" customWidth="1"/>
    <col min="2809" max="2809" width="39.7109375" style="29" customWidth="1"/>
    <col min="2810" max="2811" width="22.140625" style="29" customWidth="1"/>
    <col min="2812" max="2812" width="11" style="29" customWidth="1"/>
    <col min="2813" max="2813" width="8.5703125" style="29" customWidth="1"/>
    <col min="2814" max="2818" width="0" style="29" hidden="1" customWidth="1"/>
    <col min="2819" max="3063" width="11.42578125" style="29"/>
    <col min="3064" max="3064" width="1.7109375" style="29" customWidth="1"/>
    <col min="3065" max="3065" width="39.7109375" style="29" customWidth="1"/>
    <col min="3066" max="3067" width="22.140625" style="29" customWidth="1"/>
    <col min="3068" max="3068" width="11" style="29" customWidth="1"/>
    <col min="3069" max="3069" width="8.5703125" style="29" customWidth="1"/>
    <col min="3070" max="3074" width="0" style="29" hidden="1" customWidth="1"/>
    <col min="3075" max="3319" width="11.42578125" style="29"/>
    <col min="3320" max="3320" width="1.7109375" style="29" customWidth="1"/>
    <col min="3321" max="3321" width="39.7109375" style="29" customWidth="1"/>
    <col min="3322" max="3323" width="22.140625" style="29" customWidth="1"/>
    <col min="3324" max="3324" width="11" style="29" customWidth="1"/>
    <col min="3325" max="3325" width="8.5703125" style="29" customWidth="1"/>
    <col min="3326" max="3330" width="0" style="29" hidden="1" customWidth="1"/>
    <col min="3331" max="3575" width="11.42578125" style="29"/>
    <col min="3576" max="3576" width="1.7109375" style="29" customWidth="1"/>
    <col min="3577" max="3577" width="39.7109375" style="29" customWidth="1"/>
    <col min="3578" max="3579" width="22.140625" style="29" customWidth="1"/>
    <col min="3580" max="3580" width="11" style="29" customWidth="1"/>
    <col min="3581" max="3581" width="8.5703125" style="29" customWidth="1"/>
    <col min="3582" max="3586" width="0" style="29" hidden="1" customWidth="1"/>
    <col min="3587" max="3831" width="11.42578125" style="29"/>
    <col min="3832" max="3832" width="1.7109375" style="29" customWidth="1"/>
    <col min="3833" max="3833" width="39.7109375" style="29" customWidth="1"/>
    <col min="3834" max="3835" width="22.140625" style="29" customWidth="1"/>
    <col min="3836" max="3836" width="11" style="29" customWidth="1"/>
    <col min="3837" max="3837" width="8.5703125" style="29" customWidth="1"/>
    <col min="3838" max="3842" width="0" style="29" hidden="1" customWidth="1"/>
    <col min="3843" max="4087" width="11.42578125" style="29"/>
    <col min="4088" max="4088" width="1.7109375" style="29" customWidth="1"/>
    <col min="4089" max="4089" width="39.7109375" style="29" customWidth="1"/>
    <col min="4090" max="4091" width="22.140625" style="29" customWidth="1"/>
    <col min="4092" max="4092" width="11" style="29" customWidth="1"/>
    <col min="4093" max="4093" width="8.5703125" style="29" customWidth="1"/>
    <col min="4094" max="4098" width="0" style="29" hidden="1" customWidth="1"/>
    <col min="4099" max="4343" width="11.42578125" style="29"/>
    <col min="4344" max="4344" width="1.7109375" style="29" customWidth="1"/>
    <col min="4345" max="4345" width="39.7109375" style="29" customWidth="1"/>
    <col min="4346" max="4347" width="22.140625" style="29" customWidth="1"/>
    <col min="4348" max="4348" width="11" style="29" customWidth="1"/>
    <col min="4349" max="4349" width="8.5703125" style="29" customWidth="1"/>
    <col min="4350" max="4354" width="0" style="29" hidden="1" customWidth="1"/>
    <col min="4355" max="4599" width="11.42578125" style="29"/>
    <col min="4600" max="4600" width="1.7109375" style="29" customWidth="1"/>
    <col min="4601" max="4601" width="39.7109375" style="29" customWidth="1"/>
    <col min="4602" max="4603" width="22.140625" style="29" customWidth="1"/>
    <col min="4604" max="4604" width="11" style="29" customWidth="1"/>
    <col min="4605" max="4605" width="8.5703125" style="29" customWidth="1"/>
    <col min="4606" max="4610" width="0" style="29" hidden="1" customWidth="1"/>
    <col min="4611" max="4855" width="11.42578125" style="29"/>
    <col min="4856" max="4856" width="1.7109375" style="29" customWidth="1"/>
    <col min="4857" max="4857" width="39.7109375" style="29" customWidth="1"/>
    <col min="4858" max="4859" width="22.140625" style="29" customWidth="1"/>
    <col min="4860" max="4860" width="11" style="29" customWidth="1"/>
    <col min="4861" max="4861" width="8.5703125" style="29" customWidth="1"/>
    <col min="4862" max="4866" width="0" style="29" hidden="1" customWidth="1"/>
    <col min="4867" max="5111" width="11.42578125" style="29"/>
    <col min="5112" max="5112" width="1.7109375" style="29" customWidth="1"/>
    <col min="5113" max="5113" width="39.7109375" style="29" customWidth="1"/>
    <col min="5114" max="5115" width="22.140625" style="29" customWidth="1"/>
    <col min="5116" max="5116" width="11" style="29" customWidth="1"/>
    <col min="5117" max="5117" width="8.5703125" style="29" customWidth="1"/>
    <col min="5118" max="5122" width="0" style="29" hidden="1" customWidth="1"/>
    <col min="5123" max="5367" width="11.42578125" style="29"/>
    <col min="5368" max="5368" width="1.7109375" style="29" customWidth="1"/>
    <col min="5369" max="5369" width="39.7109375" style="29" customWidth="1"/>
    <col min="5370" max="5371" width="22.140625" style="29" customWidth="1"/>
    <col min="5372" max="5372" width="11" style="29" customWidth="1"/>
    <col min="5373" max="5373" width="8.5703125" style="29" customWidth="1"/>
    <col min="5374" max="5378" width="0" style="29" hidden="1" customWidth="1"/>
    <col min="5379" max="5623" width="11.42578125" style="29"/>
    <col min="5624" max="5624" width="1.7109375" style="29" customWidth="1"/>
    <col min="5625" max="5625" width="39.7109375" style="29" customWidth="1"/>
    <col min="5626" max="5627" width="22.140625" style="29" customWidth="1"/>
    <col min="5628" max="5628" width="11" style="29" customWidth="1"/>
    <col min="5629" max="5629" width="8.5703125" style="29" customWidth="1"/>
    <col min="5630" max="5634" width="0" style="29" hidden="1" customWidth="1"/>
    <col min="5635" max="5879" width="11.42578125" style="29"/>
    <col min="5880" max="5880" width="1.7109375" style="29" customWidth="1"/>
    <col min="5881" max="5881" width="39.7109375" style="29" customWidth="1"/>
    <col min="5882" max="5883" width="22.140625" style="29" customWidth="1"/>
    <col min="5884" max="5884" width="11" style="29" customWidth="1"/>
    <col min="5885" max="5885" width="8.5703125" style="29" customWidth="1"/>
    <col min="5886" max="5890" width="0" style="29" hidden="1" customWidth="1"/>
    <col min="5891" max="6135" width="11.42578125" style="29"/>
    <col min="6136" max="6136" width="1.7109375" style="29" customWidth="1"/>
    <col min="6137" max="6137" width="39.7109375" style="29" customWidth="1"/>
    <col min="6138" max="6139" width="22.140625" style="29" customWidth="1"/>
    <col min="6140" max="6140" width="11" style="29" customWidth="1"/>
    <col min="6141" max="6141" width="8.5703125" style="29" customWidth="1"/>
    <col min="6142" max="6146" width="0" style="29" hidden="1" customWidth="1"/>
    <col min="6147" max="6391" width="11.42578125" style="29"/>
    <col min="6392" max="6392" width="1.7109375" style="29" customWidth="1"/>
    <col min="6393" max="6393" width="39.7109375" style="29" customWidth="1"/>
    <col min="6394" max="6395" width="22.140625" style="29" customWidth="1"/>
    <col min="6396" max="6396" width="11" style="29" customWidth="1"/>
    <col min="6397" max="6397" width="8.5703125" style="29" customWidth="1"/>
    <col min="6398" max="6402" width="0" style="29" hidden="1" customWidth="1"/>
    <col min="6403" max="6647" width="11.42578125" style="29"/>
    <col min="6648" max="6648" width="1.7109375" style="29" customWidth="1"/>
    <col min="6649" max="6649" width="39.7109375" style="29" customWidth="1"/>
    <col min="6650" max="6651" width="22.140625" style="29" customWidth="1"/>
    <col min="6652" max="6652" width="11" style="29" customWidth="1"/>
    <col min="6653" max="6653" width="8.5703125" style="29" customWidth="1"/>
    <col min="6654" max="6658" width="0" style="29" hidden="1" customWidth="1"/>
    <col min="6659" max="6903" width="11.42578125" style="29"/>
    <col min="6904" max="6904" width="1.7109375" style="29" customWidth="1"/>
    <col min="6905" max="6905" width="39.7109375" style="29" customWidth="1"/>
    <col min="6906" max="6907" width="22.140625" style="29" customWidth="1"/>
    <col min="6908" max="6908" width="11" style="29" customWidth="1"/>
    <col min="6909" max="6909" width="8.5703125" style="29" customWidth="1"/>
    <col min="6910" max="6914" width="0" style="29" hidden="1" customWidth="1"/>
    <col min="6915" max="7159" width="11.42578125" style="29"/>
    <col min="7160" max="7160" width="1.7109375" style="29" customWidth="1"/>
    <col min="7161" max="7161" width="39.7109375" style="29" customWidth="1"/>
    <col min="7162" max="7163" width="22.140625" style="29" customWidth="1"/>
    <col min="7164" max="7164" width="11" style="29" customWidth="1"/>
    <col min="7165" max="7165" width="8.5703125" style="29" customWidth="1"/>
    <col min="7166" max="7170" width="0" style="29" hidden="1" customWidth="1"/>
    <col min="7171" max="7415" width="11.42578125" style="29"/>
    <col min="7416" max="7416" width="1.7109375" style="29" customWidth="1"/>
    <col min="7417" max="7417" width="39.7109375" style="29" customWidth="1"/>
    <col min="7418" max="7419" width="22.140625" style="29" customWidth="1"/>
    <col min="7420" max="7420" width="11" style="29" customWidth="1"/>
    <col min="7421" max="7421" width="8.5703125" style="29" customWidth="1"/>
    <col min="7422" max="7426" width="0" style="29" hidden="1" customWidth="1"/>
    <col min="7427" max="7671" width="11.42578125" style="29"/>
    <col min="7672" max="7672" width="1.7109375" style="29" customWidth="1"/>
    <col min="7673" max="7673" width="39.7109375" style="29" customWidth="1"/>
    <col min="7674" max="7675" width="22.140625" style="29" customWidth="1"/>
    <col min="7676" max="7676" width="11" style="29" customWidth="1"/>
    <col min="7677" max="7677" width="8.5703125" style="29" customWidth="1"/>
    <col min="7678" max="7682" width="0" style="29" hidden="1" customWidth="1"/>
    <col min="7683" max="7927" width="11.42578125" style="29"/>
    <col min="7928" max="7928" width="1.7109375" style="29" customWidth="1"/>
    <col min="7929" max="7929" width="39.7109375" style="29" customWidth="1"/>
    <col min="7930" max="7931" width="22.140625" style="29" customWidth="1"/>
    <col min="7932" max="7932" width="11" style="29" customWidth="1"/>
    <col min="7933" max="7933" width="8.5703125" style="29" customWidth="1"/>
    <col min="7934" max="7938" width="0" style="29" hidden="1" customWidth="1"/>
    <col min="7939" max="8183" width="11.42578125" style="29"/>
    <col min="8184" max="8184" width="1.7109375" style="29" customWidth="1"/>
    <col min="8185" max="8185" width="39.7109375" style="29" customWidth="1"/>
    <col min="8186" max="8187" width="22.140625" style="29" customWidth="1"/>
    <col min="8188" max="8188" width="11" style="29" customWidth="1"/>
    <col min="8189" max="8189" width="8.5703125" style="29" customWidth="1"/>
    <col min="8190" max="8194" width="0" style="29" hidden="1" customWidth="1"/>
    <col min="8195" max="8439" width="11.42578125" style="29"/>
    <col min="8440" max="8440" width="1.7109375" style="29" customWidth="1"/>
    <col min="8441" max="8441" width="39.7109375" style="29" customWidth="1"/>
    <col min="8442" max="8443" width="22.140625" style="29" customWidth="1"/>
    <col min="8444" max="8444" width="11" style="29" customWidth="1"/>
    <col min="8445" max="8445" width="8.5703125" style="29" customWidth="1"/>
    <col min="8446" max="8450" width="0" style="29" hidden="1" customWidth="1"/>
    <col min="8451" max="8695" width="11.42578125" style="29"/>
    <col min="8696" max="8696" width="1.7109375" style="29" customWidth="1"/>
    <col min="8697" max="8697" width="39.7109375" style="29" customWidth="1"/>
    <col min="8698" max="8699" width="22.140625" style="29" customWidth="1"/>
    <col min="8700" max="8700" width="11" style="29" customWidth="1"/>
    <col min="8701" max="8701" width="8.5703125" style="29" customWidth="1"/>
    <col min="8702" max="8706" width="0" style="29" hidden="1" customWidth="1"/>
    <col min="8707" max="8951" width="11.42578125" style="29"/>
    <col min="8952" max="8952" width="1.7109375" style="29" customWidth="1"/>
    <col min="8953" max="8953" width="39.7109375" style="29" customWidth="1"/>
    <col min="8954" max="8955" width="22.140625" style="29" customWidth="1"/>
    <col min="8956" max="8956" width="11" style="29" customWidth="1"/>
    <col min="8957" max="8957" width="8.5703125" style="29" customWidth="1"/>
    <col min="8958" max="8962" width="0" style="29" hidden="1" customWidth="1"/>
    <col min="8963" max="9207" width="11.42578125" style="29"/>
    <col min="9208" max="9208" width="1.7109375" style="29" customWidth="1"/>
    <col min="9209" max="9209" width="39.7109375" style="29" customWidth="1"/>
    <col min="9210" max="9211" width="22.140625" style="29" customWidth="1"/>
    <col min="9212" max="9212" width="11" style="29" customWidth="1"/>
    <col min="9213" max="9213" width="8.5703125" style="29" customWidth="1"/>
    <col min="9214" max="9218" width="0" style="29" hidden="1" customWidth="1"/>
    <col min="9219" max="9463" width="11.42578125" style="29"/>
    <col min="9464" max="9464" width="1.7109375" style="29" customWidth="1"/>
    <col min="9465" max="9465" width="39.7109375" style="29" customWidth="1"/>
    <col min="9466" max="9467" width="22.140625" style="29" customWidth="1"/>
    <col min="9468" max="9468" width="11" style="29" customWidth="1"/>
    <col min="9469" max="9469" width="8.5703125" style="29" customWidth="1"/>
    <col min="9470" max="9474" width="0" style="29" hidden="1" customWidth="1"/>
    <col min="9475" max="9719" width="11.42578125" style="29"/>
    <col min="9720" max="9720" width="1.7109375" style="29" customWidth="1"/>
    <col min="9721" max="9721" width="39.7109375" style="29" customWidth="1"/>
    <col min="9722" max="9723" width="22.140625" style="29" customWidth="1"/>
    <col min="9724" max="9724" width="11" style="29" customWidth="1"/>
    <col min="9725" max="9725" width="8.5703125" style="29" customWidth="1"/>
    <col min="9726" max="9730" width="0" style="29" hidden="1" customWidth="1"/>
    <col min="9731" max="9975" width="11.42578125" style="29"/>
    <col min="9976" max="9976" width="1.7109375" style="29" customWidth="1"/>
    <col min="9977" max="9977" width="39.7109375" style="29" customWidth="1"/>
    <col min="9978" max="9979" width="22.140625" style="29" customWidth="1"/>
    <col min="9980" max="9980" width="11" style="29" customWidth="1"/>
    <col min="9981" max="9981" width="8.5703125" style="29" customWidth="1"/>
    <col min="9982" max="9986" width="0" style="29" hidden="1" customWidth="1"/>
    <col min="9987" max="10231" width="11.42578125" style="29"/>
    <col min="10232" max="10232" width="1.7109375" style="29" customWidth="1"/>
    <col min="10233" max="10233" width="39.7109375" style="29" customWidth="1"/>
    <col min="10234" max="10235" width="22.140625" style="29" customWidth="1"/>
    <col min="10236" max="10236" width="11" style="29" customWidth="1"/>
    <col min="10237" max="10237" width="8.5703125" style="29" customWidth="1"/>
    <col min="10238" max="10242" width="0" style="29" hidden="1" customWidth="1"/>
    <col min="10243" max="10487" width="11.42578125" style="29"/>
    <col min="10488" max="10488" width="1.7109375" style="29" customWidth="1"/>
    <col min="10489" max="10489" width="39.7109375" style="29" customWidth="1"/>
    <col min="10490" max="10491" width="22.140625" style="29" customWidth="1"/>
    <col min="10492" max="10492" width="11" style="29" customWidth="1"/>
    <col min="10493" max="10493" width="8.5703125" style="29" customWidth="1"/>
    <col min="10494" max="10498" width="0" style="29" hidden="1" customWidth="1"/>
    <col min="10499" max="10743" width="11.42578125" style="29"/>
    <col min="10744" max="10744" width="1.7109375" style="29" customWidth="1"/>
    <col min="10745" max="10745" width="39.7109375" style="29" customWidth="1"/>
    <col min="10746" max="10747" width="22.140625" style="29" customWidth="1"/>
    <col min="10748" max="10748" width="11" style="29" customWidth="1"/>
    <col min="10749" max="10749" width="8.5703125" style="29" customWidth="1"/>
    <col min="10750" max="10754" width="0" style="29" hidden="1" customWidth="1"/>
    <col min="10755" max="10999" width="11.42578125" style="29"/>
    <col min="11000" max="11000" width="1.7109375" style="29" customWidth="1"/>
    <col min="11001" max="11001" width="39.7109375" style="29" customWidth="1"/>
    <col min="11002" max="11003" width="22.140625" style="29" customWidth="1"/>
    <col min="11004" max="11004" width="11" style="29" customWidth="1"/>
    <col min="11005" max="11005" width="8.5703125" style="29" customWidth="1"/>
    <col min="11006" max="11010" width="0" style="29" hidden="1" customWidth="1"/>
    <col min="11011" max="11255" width="11.42578125" style="29"/>
    <col min="11256" max="11256" width="1.7109375" style="29" customWidth="1"/>
    <col min="11257" max="11257" width="39.7109375" style="29" customWidth="1"/>
    <col min="11258" max="11259" width="22.140625" style="29" customWidth="1"/>
    <col min="11260" max="11260" width="11" style="29" customWidth="1"/>
    <col min="11261" max="11261" width="8.5703125" style="29" customWidth="1"/>
    <col min="11262" max="11266" width="0" style="29" hidden="1" customWidth="1"/>
    <col min="11267" max="11511" width="11.42578125" style="29"/>
    <col min="11512" max="11512" width="1.7109375" style="29" customWidth="1"/>
    <col min="11513" max="11513" width="39.7109375" style="29" customWidth="1"/>
    <col min="11514" max="11515" width="22.140625" style="29" customWidth="1"/>
    <col min="11516" max="11516" width="11" style="29" customWidth="1"/>
    <col min="11517" max="11517" width="8.5703125" style="29" customWidth="1"/>
    <col min="11518" max="11522" width="0" style="29" hidden="1" customWidth="1"/>
    <col min="11523" max="11767" width="11.42578125" style="29"/>
    <col min="11768" max="11768" width="1.7109375" style="29" customWidth="1"/>
    <col min="11769" max="11769" width="39.7109375" style="29" customWidth="1"/>
    <col min="11770" max="11771" width="22.140625" style="29" customWidth="1"/>
    <col min="11772" max="11772" width="11" style="29" customWidth="1"/>
    <col min="11773" max="11773" width="8.5703125" style="29" customWidth="1"/>
    <col min="11774" max="11778" width="0" style="29" hidden="1" customWidth="1"/>
    <col min="11779" max="12023" width="11.42578125" style="29"/>
    <col min="12024" max="12024" width="1.7109375" style="29" customWidth="1"/>
    <col min="12025" max="12025" width="39.7109375" style="29" customWidth="1"/>
    <col min="12026" max="12027" width="22.140625" style="29" customWidth="1"/>
    <col min="12028" max="12028" width="11" style="29" customWidth="1"/>
    <col min="12029" max="12029" width="8.5703125" style="29" customWidth="1"/>
    <col min="12030" max="12034" width="0" style="29" hidden="1" customWidth="1"/>
    <col min="12035" max="12279" width="11.42578125" style="29"/>
    <col min="12280" max="12280" width="1.7109375" style="29" customWidth="1"/>
    <col min="12281" max="12281" width="39.7109375" style="29" customWidth="1"/>
    <col min="12282" max="12283" width="22.140625" style="29" customWidth="1"/>
    <col min="12284" max="12284" width="11" style="29" customWidth="1"/>
    <col min="12285" max="12285" width="8.5703125" style="29" customWidth="1"/>
    <col min="12286" max="12290" width="0" style="29" hidden="1" customWidth="1"/>
    <col min="12291" max="12535" width="11.42578125" style="29"/>
    <col min="12536" max="12536" width="1.7109375" style="29" customWidth="1"/>
    <col min="12537" max="12537" width="39.7109375" style="29" customWidth="1"/>
    <col min="12538" max="12539" width="22.140625" style="29" customWidth="1"/>
    <col min="12540" max="12540" width="11" style="29" customWidth="1"/>
    <col min="12541" max="12541" width="8.5703125" style="29" customWidth="1"/>
    <col min="12542" max="12546" width="0" style="29" hidden="1" customWidth="1"/>
    <col min="12547" max="12791" width="11.42578125" style="29"/>
    <col min="12792" max="12792" width="1.7109375" style="29" customWidth="1"/>
    <col min="12793" max="12793" width="39.7109375" style="29" customWidth="1"/>
    <col min="12794" max="12795" width="22.140625" style="29" customWidth="1"/>
    <col min="12796" max="12796" width="11" style="29" customWidth="1"/>
    <col min="12797" max="12797" width="8.5703125" style="29" customWidth="1"/>
    <col min="12798" max="12802" width="0" style="29" hidden="1" customWidth="1"/>
    <col min="12803" max="13047" width="11.42578125" style="29"/>
    <col min="13048" max="13048" width="1.7109375" style="29" customWidth="1"/>
    <col min="13049" max="13049" width="39.7109375" style="29" customWidth="1"/>
    <col min="13050" max="13051" width="22.140625" style="29" customWidth="1"/>
    <col min="13052" max="13052" width="11" style="29" customWidth="1"/>
    <col min="13053" max="13053" width="8.5703125" style="29" customWidth="1"/>
    <col min="13054" max="13058" width="0" style="29" hidden="1" customWidth="1"/>
    <col min="13059" max="13303" width="11.42578125" style="29"/>
    <col min="13304" max="13304" width="1.7109375" style="29" customWidth="1"/>
    <col min="13305" max="13305" width="39.7109375" style="29" customWidth="1"/>
    <col min="13306" max="13307" width="22.140625" style="29" customWidth="1"/>
    <col min="13308" max="13308" width="11" style="29" customWidth="1"/>
    <col min="13309" max="13309" width="8.5703125" style="29" customWidth="1"/>
    <col min="13310" max="13314" width="0" style="29" hidden="1" customWidth="1"/>
    <col min="13315" max="13559" width="11.42578125" style="29"/>
    <col min="13560" max="13560" width="1.7109375" style="29" customWidth="1"/>
    <col min="13561" max="13561" width="39.7109375" style="29" customWidth="1"/>
    <col min="13562" max="13563" width="22.140625" style="29" customWidth="1"/>
    <col min="13564" max="13564" width="11" style="29" customWidth="1"/>
    <col min="13565" max="13565" width="8.5703125" style="29" customWidth="1"/>
    <col min="13566" max="13570" width="0" style="29" hidden="1" customWidth="1"/>
    <col min="13571" max="13815" width="11.42578125" style="29"/>
    <col min="13816" max="13816" width="1.7109375" style="29" customWidth="1"/>
    <col min="13817" max="13817" width="39.7109375" style="29" customWidth="1"/>
    <col min="13818" max="13819" width="22.140625" style="29" customWidth="1"/>
    <col min="13820" max="13820" width="11" style="29" customWidth="1"/>
    <col min="13821" max="13821" width="8.5703125" style="29" customWidth="1"/>
    <col min="13822" max="13826" width="0" style="29" hidden="1" customWidth="1"/>
    <col min="13827" max="14071" width="11.42578125" style="29"/>
    <col min="14072" max="14072" width="1.7109375" style="29" customWidth="1"/>
    <col min="14073" max="14073" width="39.7109375" style="29" customWidth="1"/>
    <col min="14074" max="14075" width="22.140625" style="29" customWidth="1"/>
    <col min="14076" max="14076" width="11" style="29" customWidth="1"/>
    <col min="14077" max="14077" width="8.5703125" style="29" customWidth="1"/>
    <col min="14078" max="14082" width="0" style="29" hidden="1" customWidth="1"/>
    <col min="14083" max="14327" width="11.42578125" style="29"/>
    <col min="14328" max="14328" width="1.7109375" style="29" customWidth="1"/>
    <col min="14329" max="14329" width="39.7109375" style="29" customWidth="1"/>
    <col min="14330" max="14331" width="22.140625" style="29" customWidth="1"/>
    <col min="14332" max="14332" width="11" style="29" customWidth="1"/>
    <col min="14333" max="14333" width="8.5703125" style="29" customWidth="1"/>
    <col min="14334" max="14338" width="0" style="29" hidden="1" customWidth="1"/>
    <col min="14339" max="14583" width="11.42578125" style="29"/>
    <col min="14584" max="14584" width="1.7109375" style="29" customWidth="1"/>
    <col min="14585" max="14585" width="39.7109375" style="29" customWidth="1"/>
    <col min="14586" max="14587" width="22.140625" style="29" customWidth="1"/>
    <col min="14588" max="14588" width="11" style="29" customWidth="1"/>
    <col min="14589" max="14589" width="8.5703125" style="29" customWidth="1"/>
    <col min="14590" max="14594" width="0" style="29" hidden="1" customWidth="1"/>
    <col min="14595" max="14839" width="11.42578125" style="29"/>
    <col min="14840" max="14840" width="1.7109375" style="29" customWidth="1"/>
    <col min="14841" max="14841" width="39.7109375" style="29" customWidth="1"/>
    <col min="14842" max="14843" width="22.140625" style="29" customWidth="1"/>
    <col min="14844" max="14844" width="11" style="29" customWidth="1"/>
    <col min="14845" max="14845" width="8.5703125" style="29" customWidth="1"/>
    <col min="14846" max="14850" width="0" style="29" hidden="1" customWidth="1"/>
    <col min="14851" max="15095" width="11.42578125" style="29"/>
    <col min="15096" max="15096" width="1.7109375" style="29" customWidth="1"/>
    <col min="15097" max="15097" width="39.7109375" style="29" customWidth="1"/>
    <col min="15098" max="15099" width="22.140625" style="29" customWidth="1"/>
    <col min="15100" max="15100" width="11" style="29" customWidth="1"/>
    <col min="15101" max="15101" width="8.5703125" style="29" customWidth="1"/>
    <col min="15102" max="15106" width="0" style="29" hidden="1" customWidth="1"/>
    <col min="15107" max="15351" width="11.42578125" style="29"/>
    <col min="15352" max="15352" width="1.7109375" style="29" customWidth="1"/>
    <col min="15353" max="15353" width="39.7109375" style="29" customWidth="1"/>
    <col min="15354" max="15355" width="22.140625" style="29" customWidth="1"/>
    <col min="15356" max="15356" width="11" style="29" customWidth="1"/>
    <col min="15357" max="15357" width="8.5703125" style="29" customWidth="1"/>
    <col min="15358" max="15362" width="0" style="29" hidden="1" customWidth="1"/>
    <col min="15363" max="15607" width="11.42578125" style="29"/>
    <col min="15608" max="15608" width="1.7109375" style="29" customWidth="1"/>
    <col min="15609" max="15609" width="39.7109375" style="29" customWidth="1"/>
    <col min="15610" max="15611" width="22.140625" style="29" customWidth="1"/>
    <col min="15612" max="15612" width="11" style="29" customWidth="1"/>
    <col min="15613" max="15613" width="8.5703125" style="29" customWidth="1"/>
    <col min="15614" max="15618" width="0" style="29" hidden="1" customWidth="1"/>
    <col min="15619" max="15863" width="11.42578125" style="29"/>
    <col min="15864" max="15864" width="1.7109375" style="29" customWidth="1"/>
    <col min="15865" max="15865" width="39.7109375" style="29" customWidth="1"/>
    <col min="15866" max="15867" width="22.140625" style="29" customWidth="1"/>
    <col min="15868" max="15868" width="11" style="29" customWidth="1"/>
    <col min="15869" max="15869" width="8.5703125" style="29" customWidth="1"/>
    <col min="15870" max="15874" width="0" style="29" hidden="1" customWidth="1"/>
    <col min="15875" max="16119" width="11.42578125" style="29"/>
    <col min="16120" max="16120" width="1.7109375" style="29" customWidth="1"/>
    <col min="16121" max="16121" width="39.7109375" style="29" customWidth="1"/>
    <col min="16122" max="16123" width="22.140625" style="29" customWidth="1"/>
    <col min="16124" max="16124" width="11" style="29" customWidth="1"/>
    <col min="16125" max="16125" width="8.5703125" style="29" customWidth="1"/>
    <col min="16126" max="16130" width="0" style="29" hidden="1" customWidth="1"/>
    <col min="16131" max="16384" width="11.42578125" style="29"/>
  </cols>
  <sheetData>
    <row r="1" spans="1:6" s="26" customFormat="1" ht="18" x14ac:dyDescent="0.2">
      <c r="A1" s="24"/>
      <c r="B1" s="121" t="s">
        <v>10</v>
      </c>
      <c r="C1" s="121"/>
      <c r="D1" s="121"/>
    </row>
    <row r="2" spans="1:6" s="26" customFormat="1" ht="18" customHeight="1" x14ac:dyDescent="0.2">
      <c r="A2" s="24"/>
      <c r="B2" s="121" t="s">
        <v>86</v>
      </c>
      <c r="C2" s="121"/>
      <c r="D2" s="121"/>
      <c r="E2" s="121"/>
    </row>
    <row r="3" spans="1:6" s="26" customFormat="1" x14ac:dyDescent="0.2">
      <c r="A3" s="24"/>
      <c r="B3" s="25"/>
      <c r="C3" s="25"/>
      <c r="D3" s="25"/>
    </row>
    <row r="4" spans="1:6" s="26" customFormat="1" x14ac:dyDescent="0.2">
      <c r="A4" s="24"/>
      <c r="B4" s="25"/>
      <c r="C4" s="25"/>
      <c r="D4" s="25"/>
    </row>
    <row r="5" spans="1:6" s="50" customFormat="1" x14ac:dyDescent="0.2">
      <c r="A5" s="66" t="s">
        <v>38</v>
      </c>
      <c r="B5" s="65"/>
      <c r="C5" s="65"/>
      <c r="D5" s="65"/>
    </row>
    <row r="6" spans="1:6" s="52" customFormat="1" x14ac:dyDescent="0.2">
      <c r="A6" s="51"/>
      <c r="B6" s="52" t="s">
        <v>72</v>
      </c>
    </row>
    <row r="7" spans="1:6" s="52" customFormat="1" x14ac:dyDescent="0.2">
      <c r="A7" s="51"/>
      <c r="B7" s="53" t="s">
        <v>73</v>
      </c>
    </row>
    <row r="8" spans="1:6" s="52" customFormat="1" x14ac:dyDescent="0.2">
      <c r="A8" s="51"/>
      <c r="B8" s="53" t="s">
        <v>74</v>
      </c>
    </row>
    <row r="9" spans="1:6" s="52" customFormat="1" x14ac:dyDescent="0.2">
      <c r="A9" s="51"/>
      <c r="B9" s="54"/>
      <c r="C9" s="55"/>
      <c r="D9" s="55"/>
    </row>
    <row r="10" spans="1:6" s="50" customFormat="1" x14ac:dyDescent="0.2">
      <c r="A10" s="49"/>
    </row>
    <row r="11" spans="1:6" s="50" customFormat="1" x14ac:dyDescent="0.2">
      <c r="A11" s="49" t="s">
        <v>39</v>
      </c>
    </row>
    <row r="12" spans="1:6" s="56" customFormat="1" ht="16.5" customHeight="1" x14ac:dyDescent="0.2">
      <c r="A12" s="77"/>
      <c r="B12" s="122" t="s">
        <v>75</v>
      </c>
      <c r="C12" s="122"/>
      <c r="D12" s="109"/>
      <c r="E12" s="57"/>
      <c r="F12" s="57"/>
    </row>
    <row r="13" spans="1:6" s="56" customFormat="1" ht="16.5" customHeight="1" x14ac:dyDescent="0.2">
      <c r="A13" s="77"/>
      <c r="B13" s="122" t="s">
        <v>84</v>
      </c>
      <c r="C13" s="122"/>
      <c r="D13" s="84">
        <v>0.1</v>
      </c>
      <c r="E13" s="57"/>
      <c r="F13" s="57"/>
    </row>
    <row r="14" spans="1:6" s="56" customFormat="1" ht="16.5" customHeight="1" x14ac:dyDescent="0.2">
      <c r="A14" s="77"/>
      <c r="B14" s="72"/>
      <c r="C14" s="83" t="s">
        <v>58</v>
      </c>
      <c r="D14" s="92">
        <f>IF(ISBLANK(D12),D13,D12)</f>
        <v>0.1</v>
      </c>
      <c r="E14" s="110" t="s">
        <v>78</v>
      </c>
      <c r="F14" s="57"/>
    </row>
    <row r="15" spans="1:6" x14ac:dyDescent="0.2">
      <c r="A15" s="42"/>
      <c r="B15" s="72"/>
      <c r="C15" s="72"/>
      <c r="D15" s="72"/>
    </row>
    <row r="16" spans="1:6" x14ac:dyDescent="0.2">
      <c r="A16" s="42"/>
      <c r="B16" s="72"/>
      <c r="C16" s="72"/>
      <c r="D16" s="72"/>
    </row>
    <row r="17" spans="1:5" x14ac:dyDescent="0.2">
      <c r="A17" s="42" t="s">
        <v>40</v>
      </c>
      <c r="B17" s="58"/>
      <c r="C17" s="58"/>
      <c r="D17" s="58"/>
    </row>
    <row r="18" spans="1:5" x14ac:dyDescent="0.2">
      <c r="A18" s="42"/>
      <c r="B18" s="28" t="s">
        <v>55</v>
      </c>
      <c r="C18" s="29"/>
      <c r="D18" s="48"/>
    </row>
    <row r="19" spans="1:5" x14ac:dyDescent="0.2">
      <c r="A19" s="42"/>
      <c r="B19" s="72"/>
      <c r="C19" s="72"/>
      <c r="D19" s="72"/>
    </row>
    <row r="20" spans="1:5" x14ac:dyDescent="0.2">
      <c r="A20" s="42"/>
      <c r="B20" s="28" t="s">
        <v>41</v>
      </c>
      <c r="C20" s="95">
        <f>'pluie de projet'!E12</f>
        <v>266.08896156991005</v>
      </c>
      <c r="D20" s="48" t="s">
        <v>54</v>
      </c>
      <c r="E20" s="110" t="s">
        <v>79</v>
      </c>
    </row>
    <row r="21" spans="1:5" x14ac:dyDescent="0.2">
      <c r="A21" s="42"/>
      <c r="B21" s="28" t="s">
        <v>62</v>
      </c>
      <c r="C21" s="59" t="e">
        <f>C20*'Données du projet'!D13*'Données du projet'!D38/10000</f>
        <v>#DIV/0!</v>
      </c>
      <c r="D21" s="48" t="s">
        <v>5</v>
      </c>
    </row>
    <row r="22" spans="1:5" x14ac:dyDescent="0.2">
      <c r="A22" s="42"/>
      <c r="B22" s="28" t="s">
        <v>61</v>
      </c>
      <c r="C22" s="60">
        <f>C20*'Données du projet'!D13*D14/10000</f>
        <v>0</v>
      </c>
      <c r="D22" s="48" t="s">
        <v>5</v>
      </c>
      <c r="E22" s="110" t="s">
        <v>80</v>
      </c>
    </row>
    <row r="23" spans="1:5" x14ac:dyDescent="0.2">
      <c r="A23" s="28"/>
      <c r="B23" s="61" t="s">
        <v>42</v>
      </c>
      <c r="C23" s="62">
        <f>C22</f>
        <v>0</v>
      </c>
      <c r="D23" s="63" t="s">
        <v>5</v>
      </c>
    </row>
    <row r="24" spans="1:5" x14ac:dyDescent="0.2">
      <c r="A24" s="42"/>
      <c r="B24" s="28"/>
      <c r="C24" s="44"/>
      <c r="D24" s="48"/>
    </row>
    <row r="25" spans="1:5" x14ac:dyDescent="0.2">
      <c r="A25" s="42"/>
      <c r="B25" s="28"/>
      <c r="C25" s="44"/>
      <c r="D25" s="48"/>
    </row>
    <row r="26" spans="1:5" x14ac:dyDescent="0.2">
      <c r="A26" s="42" t="s">
        <v>43</v>
      </c>
      <c r="B26" s="28"/>
      <c r="C26" s="29"/>
      <c r="D26" s="48"/>
    </row>
    <row r="27" spans="1:5" x14ac:dyDescent="0.2">
      <c r="A27" s="42"/>
      <c r="B27" s="28" t="s">
        <v>44</v>
      </c>
      <c r="C27" s="26" t="e">
        <f>IF(OR(C23&gt;=C21,),"non","oui")</f>
        <v>#DIV/0!</v>
      </c>
      <c r="D27" s="102" t="s">
        <v>82</v>
      </c>
    </row>
    <row r="28" spans="1:5" ht="18" x14ac:dyDescent="0.2">
      <c r="A28" s="42"/>
      <c r="B28" s="28" t="s">
        <v>66</v>
      </c>
      <c r="C28" s="78" t="e">
        <f>'Données du projet'!D40</f>
        <v>#DIV/0!</v>
      </c>
      <c r="D28" s="48" t="s">
        <v>52</v>
      </c>
    </row>
    <row r="29" spans="1:5" ht="18" x14ac:dyDescent="0.2">
      <c r="A29" s="42"/>
      <c r="B29" s="28" t="s">
        <v>83</v>
      </c>
      <c r="C29" s="64" t="e">
        <f>C23/C28</f>
        <v>#DIV/0!</v>
      </c>
      <c r="D29" s="48" t="s">
        <v>53</v>
      </c>
      <c r="E29" s="110" t="s">
        <v>81</v>
      </c>
    </row>
    <row r="30" spans="1:5" x14ac:dyDescent="0.2">
      <c r="A30" s="42"/>
      <c r="B30" s="61" t="s">
        <v>59</v>
      </c>
      <c r="C30" s="93" t="e">
        <f>IF(C27="non",0,IF(C29&lt;20,"erreur",IF(C29&lt;140,0.01*POWER(C29,2)-2.9*C29+295,85)*C28))</f>
        <v>#DIV/0!</v>
      </c>
      <c r="D30" s="63" t="s">
        <v>45</v>
      </c>
    </row>
    <row r="31" spans="1:5" x14ac:dyDescent="0.2">
      <c r="A31" s="42"/>
      <c r="B31" s="28"/>
      <c r="C31" s="112"/>
      <c r="D31" s="48"/>
    </row>
    <row r="33" spans="2:2" x14ac:dyDescent="0.2">
      <c r="B33" s="105" t="s">
        <v>11</v>
      </c>
    </row>
  </sheetData>
  <sheetProtection algorithmName="SHA-512" hashValue="GUaIC4jWP/akxNgy52fcKH4d1Bw9G5JfqDTUgSSOMjBWhkECi02K+vr7PwGOTubBjZXhGjLX9Xd6a7gzb4RBMQ==" saltValue="FggxhzvUs3p8+hti2h6xpg==" spinCount="100000" sheet="1" formatCells="0" formatColumns="0" formatRows="0" insertColumns="0" insertRows="0" insertHyperlinks="0" deleteColumns="0" deleteRows="0" sort="0" autoFilter="0" pivotTables="0"/>
  <mergeCells count="4">
    <mergeCell ref="B12:C12"/>
    <mergeCell ref="B1:D1"/>
    <mergeCell ref="B13:C13"/>
    <mergeCell ref="B2:E2"/>
  </mergeCells>
  <conditionalFormatting sqref="C27">
    <cfRule type="containsText" dxfId="2" priority="1" operator="containsText" text="oui">
      <formula>NOT(ISERROR(SEARCH("oui",C27)))</formula>
    </cfRule>
    <cfRule type="containsText" dxfId="1" priority="2" operator="containsText" text="non">
      <formula>NOT(ISERROR(SEARCH("non",C27)))</formula>
    </cfRule>
  </conditionalFormatting>
  <dataValidations count="1">
    <dataValidation type="decimal" allowBlank="1" showInputMessage="1" showErrorMessage="1" errorTitle="Erreur de saisie" error="Veuillez cliquer sur annuler et saisir un Cr compris entre 10% et 100%" sqref="WVC983022 IQ983022 SM983022 ACI983022 AME983022 AWA983022 BFW983022 BPS983022 BZO983022 CJK983022 CTG983022 DDC983022 DMY983022 DWU983022 EGQ983022 EQM983022 FAI983022 FKE983022 FUA983022 GDW983022 GNS983022 GXO983022 HHK983022 HRG983022 IBC983022 IKY983022 IUU983022 JEQ983022 JOM983022 JYI983022 KIE983022 KSA983022 LBW983022 LLS983022 LVO983022 MFK983022 MPG983022 MZC983022 NIY983022 NSU983022 OCQ983022 OMM983022 OWI983022 PGE983022 PQA983022 PZW983022 QJS983022 QTO983022 RDK983022 RNG983022 RXC983022 SGY983022 SQU983022 TAQ983022 TKM983022 TUI983022 UEE983022 UOA983022 UXW983022 VHS983022 VRO983022 WBK983022 WLG983022 D983022 D65518 IQ65518 SM65518 ACI65518 AME65518 AWA65518 BFW65518 BPS65518 BZO65518 CJK65518 CTG65518 DDC65518 DMY65518 DWU65518 EGQ65518 EQM65518 FAI65518 FKE65518 FUA65518 GDW65518 GNS65518 GXO65518 HHK65518 HRG65518 IBC65518 IKY65518 IUU65518 JEQ65518 JOM65518 JYI65518 KIE65518 KSA65518 LBW65518 LLS65518 LVO65518 MFK65518 MPG65518 MZC65518 NIY65518 NSU65518 OCQ65518 OMM65518 OWI65518 PGE65518 PQA65518 PZW65518 QJS65518 QTO65518 RDK65518 RNG65518 RXC65518 SGY65518 SQU65518 TAQ65518 TKM65518 TUI65518 UEE65518 UOA65518 UXW65518 VHS65518 VRO65518 WBK65518 WLG65518 WVC65518 D131054 IQ131054 SM131054 ACI131054 AME131054 AWA131054 BFW131054 BPS131054 BZO131054 CJK131054 CTG131054 DDC131054 DMY131054 DWU131054 EGQ131054 EQM131054 FAI131054 FKE131054 FUA131054 GDW131054 GNS131054 GXO131054 HHK131054 HRG131054 IBC131054 IKY131054 IUU131054 JEQ131054 JOM131054 JYI131054 KIE131054 KSA131054 LBW131054 LLS131054 LVO131054 MFK131054 MPG131054 MZC131054 NIY131054 NSU131054 OCQ131054 OMM131054 OWI131054 PGE131054 PQA131054 PZW131054 QJS131054 QTO131054 RDK131054 RNG131054 RXC131054 SGY131054 SQU131054 TAQ131054 TKM131054 TUI131054 UEE131054 UOA131054 UXW131054 VHS131054 VRO131054 WBK131054 WLG131054 WVC131054 D196590 IQ196590 SM196590 ACI196590 AME196590 AWA196590 BFW196590 BPS196590 BZO196590 CJK196590 CTG196590 DDC196590 DMY196590 DWU196590 EGQ196590 EQM196590 FAI196590 FKE196590 FUA196590 GDW196590 GNS196590 GXO196590 HHK196590 HRG196590 IBC196590 IKY196590 IUU196590 JEQ196590 JOM196590 JYI196590 KIE196590 KSA196590 LBW196590 LLS196590 LVO196590 MFK196590 MPG196590 MZC196590 NIY196590 NSU196590 OCQ196590 OMM196590 OWI196590 PGE196590 PQA196590 PZW196590 QJS196590 QTO196590 RDK196590 RNG196590 RXC196590 SGY196590 SQU196590 TAQ196590 TKM196590 TUI196590 UEE196590 UOA196590 UXW196590 VHS196590 VRO196590 WBK196590 WLG196590 WVC196590 D262126 IQ262126 SM262126 ACI262126 AME262126 AWA262126 BFW262126 BPS262126 BZO262126 CJK262126 CTG262126 DDC262126 DMY262126 DWU262126 EGQ262126 EQM262126 FAI262126 FKE262126 FUA262126 GDW262126 GNS262126 GXO262126 HHK262126 HRG262126 IBC262126 IKY262126 IUU262126 JEQ262126 JOM262126 JYI262126 KIE262126 KSA262126 LBW262126 LLS262126 LVO262126 MFK262126 MPG262126 MZC262126 NIY262126 NSU262126 OCQ262126 OMM262126 OWI262126 PGE262126 PQA262126 PZW262126 QJS262126 QTO262126 RDK262126 RNG262126 RXC262126 SGY262126 SQU262126 TAQ262126 TKM262126 TUI262126 UEE262126 UOA262126 UXW262126 VHS262126 VRO262126 WBK262126 WLG262126 WVC262126 D327662 IQ327662 SM327662 ACI327662 AME327662 AWA327662 BFW327662 BPS327662 BZO327662 CJK327662 CTG327662 DDC327662 DMY327662 DWU327662 EGQ327662 EQM327662 FAI327662 FKE327662 FUA327662 GDW327662 GNS327662 GXO327662 HHK327662 HRG327662 IBC327662 IKY327662 IUU327662 JEQ327662 JOM327662 JYI327662 KIE327662 KSA327662 LBW327662 LLS327662 LVO327662 MFK327662 MPG327662 MZC327662 NIY327662 NSU327662 OCQ327662 OMM327662 OWI327662 PGE327662 PQA327662 PZW327662 QJS327662 QTO327662 RDK327662 RNG327662 RXC327662 SGY327662 SQU327662 TAQ327662 TKM327662 TUI327662 UEE327662 UOA327662 UXW327662 VHS327662 VRO327662 WBK327662 WLG327662 WVC327662 D393198 IQ393198 SM393198 ACI393198 AME393198 AWA393198 BFW393198 BPS393198 BZO393198 CJK393198 CTG393198 DDC393198 DMY393198 DWU393198 EGQ393198 EQM393198 FAI393198 FKE393198 FUA393198 GDW393198 GNS393198 GXO393198 HHK393198 HRG393198 IBC393198 IKY393198 IUU393198 JEQ393198 JOM393198 JYI393198 KIE393198 KSA393198 LBW393198 LLS393198 LVO393198 MFK393198 MPG393198 MZC393198 NIY393198 NSU393198 OCQ393198 OMM393198 OWI393198 PGE393198 PQA393198 PZW393198 QJS393198 QTO393198 RDK393198 RNG393198 RXC393198 SGY393198 SQU393198 TAQ393198 TKM393198 TUI393198 UEE393198 UOA393198 UXW393198 VHS393198 VRO393198 WBK393198 WLG393198 WVC393198 D458734 IQ458734 SM458734 ACI458734 AME458734 AWA458734 BFW458734 BPS458734 BZO458734 CJK458734 CTG458734 DDC458734 DMY458734 DWU458734 EGQ458734 EQM458734 FAI458734 FKE458734 FUA458734 GDW458734 GNS458734 GXO458734 HHK458734 HRG458734 IBC458734 IKY458734 IUU458734 JEQ458734 JOM458734 JYI458734 KIE458734 KSA458734 LBW458734 LLS458734 LVO458734 MFK458734 MPG458734 MZC458734 NIY458734 NSU458734 OCQ458734 OMM458734 OWI458734 PGE458734 PQA458734 PZW458734 QJS458734 QTO458734 RDK458734 RNG458734 RXC458734 SGY458734 SQU458734 TAQ458734 TKM458734 TUI458734 UEE458734 UOA458734 UXW458734 VHS458734 VRO458734 WBK458734 WLG458734 WVC458734 D524270 IQ524270 SM524270 ACI524270 AME524270 AWA524270 BFW524270 BPS524270 BZO524270 CJK524270 CTG524270 DDC524270 DMY524270 DWU524270 EGQ524270 EQM524270 FAI524270 FKE524270 FUA524270 GDW524270 GNS524270 GXO524270 HHK524270 HRG524270 IBC524270 IKY524270 IUU524270 JEQ524270 JOM524270 JYI524270 KIE524270 KSA524270 LBW524270 LLS524270 LVO524270 MFK524270 MPG524270 MZC524270 NIY524270 NSU524270 OCQ524270 OMM524270 OWI524270 PGE524270 PQA524270 PZW524270 QJS524270 QTO524270 RDK524270 RNG524270 RXC524270 SGY524270 SQU524270 TAQ524270 TKM524270 TUI524270 UEE524270 UOA524270 UXW524270 VHS524270 VRO524270 WBK524270 WLG524270 WVC524270 D589806 IQ589806 SM589806 ACI589806 AME589806 AWA589806 BFW589806 BPS589806 BZO589806 CJK589806 CTG589806 DDC589806 DMY589806 DWU589806 EGQ589806 EQM589806 FAI589806 FKE589806 FUA589806 GDW589806 GNS589806 GXO589806 HHK589806 HRG589806 IBC589806 IKY589806 IUU589806 JEQ589806 JOM589806 JYI589806 KIE589806 KSA589806 LBW589806 LLS589806 LVO589806 MFK589806 MPG589806 MZC589806 NIY589806 NSU589806 OCQ589806 OMM589806 OWI589806 PGE589806 PQA589806 PZW589806 QJS589806 QTO589806 RDK589806 RNG589806 RXC589806 SGY589806 SQU589806 TAQ589806 TKM589806 TUI589806 UEE589806 UOA589806 UXW589806 VHS589806 VRO589806 WBK589806 WLG589806 WVC589806 D655342 IQ655342 SM655342 ACI655342 AME655342 AWA655342 BFW655342 BPS655342 BZO655342 CJK655342 CTG655342 DDC655342 DMY655342 DWU655342 EGQ655342 EQM655342 FAI655342 FKE655342 FUA655342 GDW655342 GNS655342 GXO655342 HHK655342 HRG655342 IBC655342 IKY655342 IUU655342 JEQ655342 JOM655342 JYI655342 KIE655342 KSA655342 LBW655342 LLS655342 LVO655342 MFK655342 MPG655342 MZC655342 NIY655342 NSU655342 OCQ655342 OMM655342 OWI655342 PGE655342 PQA655342 PZW655342 QJS655342 QTO655342 RDK655342 RNG655342 RXC655342 SGY655342 SQU655342 TAQ655342 TKM655342 TUI655342 UEE655342 UOA655342 UXW655342 VHS655342 VRO655342 WBK655342 WLG655342 WVC655342 D720878 IQ720878 SM720878 ACI720878 AME720878 AWA720878 BFW720878 BPS720878 BZO720878 CJK720878 CTG720878 DDC720878 DMY720878 DWU720878 EGQ720878 EQM720878 FAI720878 FKE720878 FUA720878 GDW720878 GNS720878 GXO720878 HHK720878 HRG720878 IBC720878 IKY720878 IUU720878 JEQ720878 JOM720878 JYI720878 KIE720878 KSA720878 LBW720878 LLS720878 LVO720878 MFK720878 MPG720878 MZC720878 NIY720878 NSU720878 OCQ720878 OMM720878 OWI720878 PGE720878 PQA720878 PZW720878 QJS720878 QTO720878 RDK720878 RNG720878 RXC720878 SGY720878 SQU720878 TAQ720878 TKM720878 TUI720878 UEE720878 UOA720878 UXW720878 VHS720878 VRO720878 WBK720878 WLG720878 WVC720878 D786414 IQ786414 SM786414 ACI786414 AME786414 AWA786414 BFW786414 BPS786414 BZO786414 CJK786414 CTG786414 DDC786414 DMY786414 DWU786414 EGQ786414 EQM786414 FAI786414 FKE786414 FUA786414 GDW786414 GNS786414 GXO786414 HHK786414 HRG786414 IBC786414 IKY786414 IUU786414 JEQ786414 JOM786414 JYI786414 KIE786414 KSA786414 LBW786414 LLS786414 LVO786414 MFK786414 MPG786414 MZC786414 NIY786414 NSU786414 OCQ786414 OMM786414 OWI786414 PGE786414 PQA786414 PZW786414 QJS786414 QTO786414 RDK786414 RNG786414 RXC786414 SGY786414 SQU786414 TAQ786414 TKM786414 TUI786414 UEE786414 UOA786414 UXW786414 VHS786414 VRO786414 WBK786414 WLG786414 WVC786414 D851950 IQ851950 SM851950 ACI851950 AME851950 AWA851950 BFW851950 BPS851950 BZO851950 CJK851950 CTG851950 DDC851950 DMY851950 DWU851950 EGQ851950 EQM851950 FAI851950 FKE851950 FUA851950 GDW851950 GNS851950 GXO851950 HHK851950 HRG851950 IBC851950 IKY851950 IUU851950 JEQ851950 JOM851950 JYI851950 KIE851950 KSA851950 LBW851950 LLS851950 LVO851950 MFK851950 MPG851950 MZC851950 NIY851950 NSU851950 OCQ851950 OMM851950 OWI851950 PGE851950 PQA851950 PZW851950 QJS851950 QTO851950 RDK851950 RNG851950 RXC851950 SGY851950 SQU851950 TAQ851950 TKM851950 TUI851950 UEE851950 UOA851950 UXW851950 VHS851950 VRO851950 WBK851950 WLG851950 WVC851950 D917486 IQ917486 SM917486 ACI917486 AME917486 AWA917486 BFW917486 BPS917486 BZO917486 CJK917486 CTG917486 DDC917486 DMY917486 DWU917486 EGQ917486 EQM917486 FAI917486 FKE917486 FUA917486 GDW917486 GNS917486 GXO917486 HHK917486 HRG917486 IBC917486 IKY917486 IUU917486 JEQ917486 JOM917486 JYI917486 KIE917486 KSA917486 LBW917486 LLS917486 LVO917486 MFK917486 MPG917486 MZC917486 NIY917486 NSU917486 OCQ917486 OMM917486 OWI917486 PGE917486 PQA917486 PZW917486 QJS917486 QTO917486 RDK917486 RNG917486 RXC917486 SGY917486 SQU917486 TAQ917486 TKM917486 TUI917486 UEE917486 UOA917486 UXW917486 VHS917486 VRO917486 WBK917486 WLG917486 WVC917486 D12:D14" xr:uid="{00000000-0002-0000-0100-000000000000}">
      <formula1>0.1</formula1>
      <formula2>1</formula2>
    </dataValidation>
  </dataValidations>
  <pageMargins left="0.7" right="0.7" top="0.75" bottom="0.75" header="0.3" footer="0.3"/>
  <pageSetup paperSize="9" orientation="portrait" r:id="rId1"/>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FFCC"/>
  </sheetPr>
  <dimension ref="A1:F57"/>
  <sheetViews>
    <sheetView topLeftCell="A3" zoomScale="70" zoomScaleNormal="70" zoomScaleSheetLayoutView="85" workbookViewId="0">
      <selection activeCell="D31" sqref="D31"/>
    </sheetView>
  </sheetViews>
  <sheetFormatPr baseColWidth="10" defaultColWidth="11.42578125" defaultRowHeight="15" x14ac:dyDescent="0.2"/>
  <cols>
    <col min="1" max="1" width="54" style="3" customWidth="1"/>
    <col min="2" max="4" width="18.85546875" style="3" customWidth="1"/>
    <col min="5" max="16384" width="11.42578125" style="3"/>
  </cols>
  <sheetData>
    <row r="1" spans="1:4" ht="20.25" x14ac:dyDescent="0.2">
      <c r="A1" s="127" t="s">
        <v>10</v>
      </c>
      <c r="B1" s="127"/>
      <c r="C1" s="113"/>
      <c r="D1" s="113"/>
    </row>
    <row r="2" spans="1:4" ht="18" x14ac:dyDescent="0.2">
      <c r="A2" s="126" t="s">
        <v>9</v>
      </c>
      <c r="B2" s="126"/>
      <c r="C2" s="126"/>
      <c r="D2" s="126"/>
    </row>
    <row r="3" spans="1:4" ht="15" customHeight="1" x14ac:dyDescent="0.2">
      <c r="A3" s="2"/>
      <c r="B3" s="2"/>
      <c r="C3" s="2"/>
      <c r="D3" s="2"/>
    </row>
    <row r="4" spans="1:4" ht="15" customHeight="1" x14ac:dyDescent="0.2">
      <c r="A4" s="2"/>
      <c r="B4" s="2"/>
      <c r="C4" s="2"/>
      <c r="D4" s="2"/>
    </row>
    <row r="5" spans="1:4" ht="15" customHeight="1" x14ac:dyDescent="0.2">
      <c r="A5" s="2"/>
      <c r="B5" s="2"/>
      <c r="C5" s="2"/>
      <c r="D5" s="2"/>
    </row>
    <row r="6" spans="1:4" ht="18" customHeight="1" x14ac:dyDescent="0.2">
      <c r="A6" s="1" t="s">
        <v>8</v>
      </c>
      <c r="B6" s="2"/>
      <c r="C6" s="2"/>
      <c r="D6" s="2"/>
    </row>
    <row r="7" spans="1:4" ht="15" customHeight="1" x14ac:dyDescent="0.2">
      <c r="A7" s="2"/>
      <c r="B7" s="2"/>
      <c r="C7" s="2"/>
      <c r="D7" s="2"/>
    </row>
    <row r="8" spans="1:4" ht="18" customHeight="1" x14ac:dyDescent="0.2">
      <c r="A8" s="2" t="s">
        <v>27</v>
      </c>
      <c r="B8" s="128">
        <f>'Données du projet'!C7</f>
        <v>0</v>
      </c>
      <c r="C8" s="129"/>
      <c r="D8" s="129"/>
    </row>
    <row r="9" spans="1:4" ht="18" customHeight="1" x14ac:dyDescent="0.2">
      <c r="A9" s="2" t="s">
        <v>12</v>
      </c>
      <c r="B9" s="128">
        <f>'Données du projet'!C8</f>
        <v>0</v>
      </c>
      <c r="C9" s="129"/>
      <c r="D9" s="129"/>
    </row>
    <row r="10" spans="1:4" ht="18" customHeight="1" x14ac:dyDescent="0.2">
      <c r="A10" s="2" t="s">
        <v>2</v>
      </c>
      <c r="B10" s="103">
        <f>'Données du projet'!C9</f>
        <v>0</v>
      </c>
      <c r="C10" s="2"/>
      <c r="D10" s="2"/>
    </row>
    <row r="11" spans="1:4" ht="18" customHeight="1" x14ac:dyDescent="0.2">
      <c r="A11" s="2" t="s">
        <v>14</v>
      </c>
      <c r="B11" s="104">
        <f>'Données du projet'!D13</f>
        <v>0</v>
      </c>
      <c r="C11" s="2"/>
      <c r="D11" s="2"/>
    </row>
    <row r="12" spans="1:4" ht="18" customHeight="1" x14ac:dyDescent="0.2">
      <c r="A12" s="2"/>
      <c r="B12" s="104"/>
      <c r="C12" s="2"/>
      <c r="D12" s="2"/>
    </row>
    <row r="13" spans="1:4" ht="15" customHeight="1" x14ac:dyDescent="0.2">
      <c r="A13" s="2"/>
      <c r="B13" s="2"/>
      <c r="C13" s="2"/>
      <c r="D13" s="2"/>
    </row>
    <row r="14" spans="1:4" ht="18" customHeight="1" thickBot="1" x14ac:dyDescent="0.25">
      <c r="A14" s="20" t="s">
        <v>0</v>
      </c>
      <c r="B14" s="20" t="s">
        <v>56</v>
      </c>
      <c r="C14" s="20" t="s">
        <v>13</v>
      </c>
      <c r="D14" s="20" t="s">
        <v>3</v>
      </c>
    </row>
    <row r="15" spans="1:4" ht="18" customHeight="1" x14ac:dyDescent="0.2">
      <c r="A15" s="101"/>
      <c r="B15" s="101"/>
      <c r="C15" s="101"/>
      <c r="D15" s="101"/>
    </row>
    <row r="16" spans="1:4" ht="15" customHeight="1" x14ac:dyDescent="0.2">
      <c r="A16" s="4" t="str">
        <f>'Données du projet'!B21</f>
        <v>Toit inclinés et plats (Indépendamment du matériau)
 Tuile, panneaux solaire, verre, tôle</v>
      </c>
      <c r="B16" s="15">
        <f>'Données du projet'!C21/100</f>
        <v>1</v>
      </c>
      <c r="C16" s="16">
        <f>'Données du projet'!D21</f>
        <v>0</v>
      </c>
      <c r="D16" s="6">
        <f t="shared" ref="D16:D29" si="0">C16*B16</f>
        <v>0</v>
      </c>
    </row>
    <row r="17" spans="1:4" ht="15" customHeight="1" x14ac:dyDescent="0.2">
      <c r="A17" s="4" t="str">
        <f>'Données du projet'!B22</f>
        <v>Toit plats avec gravier 
(Indépendamment de l'épaisseur)</v>
      </c>
      <c r="B17" s="15">
        <f>'Données du projet'!C22/100</f>
        <v>0.8</v>
      </c>
      <c r="C17" s="16">
        <f>'Données du projet'!D22</f>
        <v>0</v>
      </c>
      <c r="D17" s="6">
        <f t="shared" si="0"/>
        <v>0</v>
      </c>
    </row>
    <row r="18" spans="1:4" ht="15" customHeight="1" x14ac:dyDescent="0.2">
      <c r="A18" s="4" t="str">
        <f>'Données du projet'!B23</f>
        <v>Toitures végétalisées (jusqu'à 15°) &gt; 50 cm</v>
      </c>
      <c r="B18" s="15">
        <f>'Données du projet'!C23/100</f>
        <v>0.1</v>
      </c>
      <c r="C18" s="16">
        <f>'Données du projet'!D23</f>
        <v>0</v>
      </c>
      <c r="D18" s="6">
        <f t="shared" si="0"/>
        <v>0</v>
      </c>
    </row>
    <row r="19" spans="1:4" ht="15" customHeight="1" x14ac:dyDescent="0.2">
      <c r="A19" s="4" t="str">
        <f>'Données du projet'!B24</f>
        <v>25 - 50 cm</v>
      </c>
      <c r="B19" s="15">
        <f>'Données du projet'!C24/100</f>
        <v>0.2</v>
      </c>
      <c r="C19" s="16">
        <f>'Données du projet'!D24</f>
        <v>0</v>
      </c>
      <c r="D19" s="6">
        <f t="shared" si="0"/>
        <v>0</v>
      </c>
    </row>
    <row r="20" spans="1:4" ht="15" customHeight="1" x14ac:dyDescent="0.2">
      <c r="A20" s="4" t="str">
        <f>'Données du projet'!B25</f>
        <v>10 - 25 cm</v>
      </c>
      <c r="B20" s="15">
        <f>'Données du projet'!C25/100</f>
        <v>0.4</v>
      </c>
      <c r="C20" s="16">
        <f>'Données du projet'!D25</f>
        <v>0</v>
      </c>
      <c r="D20" s="6">
        <f t="shared" si="0"/>
        <v>0</v>
      </c>
    </row>
    <row r="21" spans="1:4" ht="15" customHeight="1" x14ac:dyDescent="0.2">
      <c r="A21" s="4" t="str">
        <f>'Données du projet'!B26</f>
        <v>&lt; 10 cm</v>
      </c>
      <c r="B21" s="15">
        <f>'Données du projet'!C26/100</f>
        <v>0.7</v>
      </c>
      <c r="C21" s="16">
        <f>'Données du projet'!D26</f>
        <v>0</v>
      </c>
      <c r="D21" s="6">
        <f t="shared" si="0"/>
        <v>0</v>
      </c>
    </row>
    <row r="22" spans="1:4" ht="15" customHeight="1" x14ac:dyDescent="0.2">
      <c r="A22" s="4" t="str">
        <f>'Données du projet'!B27</f>
        <v>Revêtement dur (Asphalte / Béton)</v>
      </c>
      <c r="B22" s="15">
        <f>'Données du projet'!C27/100</f>
        <v>1</v>
      </c>
      <c r="C22" s="16">
        <f>'Données du projet'!D27</f>
        <v>0</v>
      </c>
      <c r="D22" s="6">
        <f t="shared" si="0"/>
        <v>0</v>
      </c>
    </row>
    <row r="23" spans="1:4" ht="15" customHeight="1" x14ac:dyDescent="0.2">
      <c r="A23" s="4" t="s">
        <v>91</v>
      </c>
      <c r="B23" s="15">
        <f>'Données du projet'!C28/100</f>
        <v>0.6</v>
      </c>
      <c r="C23" s="16">
        <f>'Données du projet'!D28</f>
        <v>0</v>
      </c>
      <c r="D23" s="6">
        <f t="shared" si="0"/>
        <v>0</v>
      </c>
    </row>
    <row r="24" spans="1:4" ht="15" customHeight="1" x14ac:dyDescent="0.2">
      <c r="A24" s="4" t="s">
        <v>98</v>
      </c>
      <c r="B24" s="15">
        <f>'Données du projet'!C29/100</f>
        <v>0.6</v>
      </c>
      <c r="C24" s="16">
        <f>'Données du projet'!D29</f>
        <v>0</v>
      </c>
      <c r="D24" s="6">
        <f t="shared" si="0"/>
        <v>0</v>
      </c>
    </row>
    <row r="25" spans="1:4" ht="15" customHeight="1" x14ac:dyDescent="0.2">
      <c r="A25" s="4" t="str">
        <f>'Données du projet'!B30</f>
        <v>Revêtement filtrant (Stabiliser, terre battue)</v>
      </c>
      <c r="B25" s="15">
        <f>'Données du projet'!C30/100</f>
        <v>0.6</v>
      </c>
      <c r="C25" s="16">
        <f>'Données du projet'!D30</f>
        <v>0</v>
      </c>
      <c r="D25" s="6">
        <f t="shared" si="0"/>
        <v>0</v>
      </c>
    </row>
    <row r="26" spans="1:4" ht="15" customHeight="1" x14ac:dyDescent="0.2">
      <c r="A26" s="4" t="str">
        <f>'Données du projet'!B31</f>
        <v>Pavés, dallages filtrants</v>
      </c>
      <c r="B26" s="15">
        <f>'Données du projet'!C31/100</f>
        <v>0.2</v>
      </c>
      <c r="C26" s="16">
        <f>'Données du projet'!D31</f>
        <v>0</v>
      </c>
      <c r="D26" s="6">
        <f t="shared" si="0"/>
        <v>0</v>
      </c>
    </row>
    <row r="27" spans="1:4" ht="15" customHeight="1" x14ac:dyDescent="0.2">
      <c r="A27" s="4" t="str">
        <f>'Données du projet'!B32</f>
        <v>Grilles-gazon</v>
      </c>
      <c r="B27" s="15">
        <f>'Données du projet'!C32/100</f>
        <v>0.2</v>
      </c>
      <c r="C27" s="16">
        <f>'Données du projet'!D32</f>
        <v>0</v>
      </c>
      <c r="D27" s="6">
        <f t="shared" si="0"/>
        <v>0</v>
      </c>
    </row>
    <row r="28" spans="1:4" ht="15" customHeight="1" x14ac:dyDescent="0.2">
      <c r="A28" s="4" t="str">
        <f>'Données du projet'!B33</f>
        <v>Surfaces non raccordées (puits perdus, etc.)</v>
      </c>
      <c r="B28" s="15">
        <f>'Données du projet'!C33/100</f>
        <v>0</v>
      </c>
      <c r="C28" s="16">
        <f>'Données du projet'!D33</f>
        <v>0</v>
      </c>
      <c r="D28" s="6">
        <f>C28*B28</f>
        <v>0</v>
      </c>
    </row>
    <row r="29" spans="1:4" ht="15" customHeight="1" x14ac:dyDescent="0.2">
      <c r="A29" s="4" t="str">
        <f>'Données du projet'!B34</f>
        <v>Piscine*</v>
      </c>
      <c r="B29" s="15">
        <f>'Données du projet'!C34/100</f>
        <v>1</v>
      </c>
      <c r="C29" s="16">
        <f>'Données du projet'!D34</f>
        <v>0</v>
      </c>
      <c r="D29" s="6">
        <f t="shared" si="0"/>
        <v>0</v>
      </c>
    </row>
    <row r="30" spans="1:4" s="19" customFormat="1" ht="15" customHeight="1" x14ac:dyDescent="0.2">
      <c r="A30" s="17"/>
      <c r="B30" s="15"/>
      <c r="C30" s="16"/>
      <c r="D30" s="18"/>
    </row>
    <row r="31" spans="1:4" ht="15" customHeight="1" x14ac:dyDescent="0.2">
      <c r="A31" s="4" t="s">
        <v>1</v>
      </c>
      <c r="B31" s="79">
        <f>'Données du projet'!C35/100</f>
        <v>0.1</v>
      </c>
      <c r="C31" s="7">
        <f>B11-SUM(C16:C28)</f>
        <v>0</v>
      </c>
      <c r="D31" s="8">
        <f>C31*B31</f>
        <v>0</v>
      </c>
    </row>
    <row r="32" spans="1:4" ht="15" customHeight="1" thickBot="1" x14ac:dyDescent="0.25">
      <c r="A32" s="2"/>
      <c r="B32" s="2"/>
      <c r="C32" s="2"/>
      <c r="D32" s="2"/>
    </row>
    <row r="33" spans="1:6" ht="15" customHeight="1" thickBot="1" x14ac:dyDescent="0.25">
      <c r="A33" s="5" t="s">
        <v>15</v>
      </c>
      <c r="B33" s="2"/>
      <c r="C33" s="9">
        <f>SUM(C16:C31)</f>
        <v>0</v>
      </c>
      <c r="D33" s="10">
        <f>SUM(D16:D31)</f>
        <v>0</v>
      </c>
      <c r="E33" s="85" t="e">
        <f>'Données du projet'!D41</f>
        <v>#DIV/0!</v>
      </c>
      <c r="F33" s="86" t="s">
        <v>63</v>
      </c>
    </row>
    <row r="34" spans="1:6" ht="15" customHeight="1" thickBot="1" x14ac:dyDescent="0.25">
      <c r="A34" s="2"/>
      <c r="B34" s="2"/>
      <c r="C34" s="2"/>
      <c r="D34" s="2"/>
      <c r="E34" s="82"/>
    </row>
    <row r="35" spans="1:6" ht="15" customHeight="1" thickBot="1" x14ac:dyDescent="0.25">
      <c r="A35" s="2"/>
      <c r="B35" s="2"/>
      <c r="C35" s="81" t="s">
        <v>57</v>
      </c>
      <c r="D35" s="11">
        <f>IF(B11=0,0,D33/C33)</f>
        <v>0</v>
      </c>
      <c r="E35" s="82" t="e">
        <f>'Données du projet'!D38</f>
        <v>#DIV/0!</v>
      </c>
    </row>
    <row r="36" spans="1:6" ht="15" customHeight="1" x14ac:dyDescent="0.2">
      <c r="A36" s="2"/>
      <c r="B36" s="2"/>
      <c r="C36" s="2"/>
      <c r="D36" s="2"/>
    </row>
    <row r="37" spans="1:6" ht="15" customHeight="1" x14ac:dyDescent="0.2">
      <c r="A37" s="2"/>
      <c r="B37" s="2"/>
      <c r="C37" s="2"/>
      <c r="D37" s="2"/>
    </row>
    <row r="38" spans="1:6" ht="18" customHeight="1" thickBot="1" x14ac:dyDescent="0.25">
      <c r="A38" s="1" t="s">
        <v>24</v>
      </c>
      <c r="B38" s="2"/>
      <c r="C38" s="2"/>
      <c r="D38" s="2"/>
    </row>
    <row r="39" spans="1:6" ht="15" customHeight="1" thickBot="1" x14ac:dyDescent="0.25">
      <c r="A39" s="2"/>
      <c r="B39" s="2"/>
      <c r="C39" s="81" t="s">
        <v>58</v>
      </c>
      <c r="D39" s="90">
        <f>Calcul!D14</f>
        <v>0.1</v>
      </c>
    </row>
    <row r="40" spans="1:6" ht="18" customHeight="1" x14ac:dyDescent="0.2">
      <c r="A40" s="3" t="s">
        <v>16</v>
      </c>
      <c r="B40" s="87">
        <f>C33</f>
        <v>0</v>
      </c>
      <c r="C40" s="3" t="s">
        <v>4</v>
      </c>
    </row>
    <row r="41" spans="1:6" ht="18" customHeight="1" x14ac:dyDescent="0.2">
      <c r="A41" s="3" t="s">
        <v>64</v>
      </c>
      <c r="B41" s="88">
        <f>D33</f>
        <v>0</v>
      </c>
      <c r="C41" s="3" t="s">
        <v>4</v>
      </c>
    </row>
    <row r="42" spans="1:6" ht="18" customHeight="1" x14ac:dyDescent="0.2">
      <c r="A42" s="3" t="s">
        <v>23</v>
      </c>
      <c r="B42" s="88">
        <f>Calcul!C20</f>
        <v>266.08896156991005</v>
      </c>
      <c r="C42" s="3" t="s">
        <v>17</v>
      </c>
    </row>
    <row r="43" spans="1:6" ht="18" customHeight="1" x14ac:dyDescent="0.2">
      <c r="A43" s="3" t="s">
        <v>60</v>
      </c>
      <c r="B43" s="89">
        <f>B42*B40*D39/10000</f>
        <v>0</v>
      </c>
      <c r="C43" s="3" t="s">
        <v>5</v>
      </c>
    </row>
    <row r="44" spans="1:6" ht="18" customHeight="1" x14ac:dyDescent="0.2">
      <c r="A44" s="3" t="s">
        <v>22</v>
      </c>
      <c r="B44" s="89" t="e">
        <f>(B43/B41)*10000</f>
        <v>#DIV/0!</v>
      </c>
      <c r="C44" s="3" t="s">
        <v>51</v>
      </c>
    </row>
    <row r="45" spans="1:6" ht="15" customHeight="1" thickBot="1" x14ac:dyDescent="0.25">
      <c r="A45" s="2"/>
      <c r="B45" s="2"/>
      <c r="C45" s="2"/>
      <c r="D45" s="2"/>
    </row>
    <row r="46" spans="1:6" ht="18" customHeight="1" thickBot="1" x14ac:dyDescent="0.25">
      <c r="A46" s="97" t="s">
        <v>7</v>
      </c>
      <c r="B46" s="98" t="e">
        <f>IF(B44&lt;20,"erreur",IF(B44&lt;140,0.01*POWER(B44,2)-2.9*B44+295,85)*B41/10000)</f>
        <v>#DIV/0!</v>
      </c>
      <c r="C46" s="99" t="s">
        <v>6</v>
      </c>
      <c r="D46" s="100"/>
      <c r="E46" s="91" t="e">
        <f>Calcul!C30</f>
        <v>#DIV/0!</v>
      </c>
    </row>
    <row r="47" spans="1:6" ht="15" customHeight="1" x14ac:dyDescent="0.2"/>
    <row r="48" spans="1:6" ht="15" customHeight="1" x14ac:dyDescent="0.2">
      <c r="A48" s="108" t="s">
        <v>11</v>
      </c>
    </row>
    <row r="51" spans="1:4" x14ac:dyDescent="0.2">
      <c r="A51" s="80" t="s">
        <v>71</v>
      </c>
    </row>
    <row r="52" spans="1:4" x14ac:dyDescent="0.2">
      <c r="A52" s="80"/>
    </row>
    <row r="54" spans="1:4" x14ac:dyDescent="0.2">
      <c r="A54" s="80" t="s">
        <v>70</v>
      </c>
    </row>
    <row r="55" spans="1:4" x14ac:dyDescent="0.2">
      <c r="A55" s="80"/>
    </row>
    <row r="57" spans="1:4" ht="18" customHeight="1" x14ac:dyDescent="0.2">
      <c r="A57" s="123" t="s">
        <v>85</v>
      </c>
      <c r="B57" s="124"/>
      <c r="C57" s="124"/>
      <c r="D57" s="125"/>
    </row>
  </sheetData>
  <sheetProtection algorithmName="SHA-512" hashValue="j69wcUZMjlc8SzsacWelKCurE9iSCaWVOR0QfyPxzWjD0vM6ZYc2eL0Gbtj/QFMpFfDAQ2SHBctF6ZonVmo6Fw==" saltValue="ZEEPHh0NQVKb9KrlCwW1Ug==" spinCount="100000" sheet="1" formatCells="0" formatColumns="0" formatRows="0" insertColumns="0" insertRows="0" insertHyperlinks="0" deleteColumns="0" deleteRows="0" sort="0" autoFilter="0" pivotTables="0"/>
  <mergeCells count="5">
    <mergeCell ref="A57:D57"/>
    <mergeCell ref="A2:D2"/>
    <mergeCell ref="A1:B1"/>
    <mergeCell ref="B8:D8"/>
    <mergeCell ref="B9:D9"/>
  </mergeCells>
  <conditionalFormatting sqref="C16:D31">
    <cfRule type="cellIs" dxfId="0" priority="1" operator="equal">
      <formula>0</formula>
    </cfRule>
  </conditionalFormatting>
  <printOptions horizontalCentered="1"/>
  <pageMargins left="0.70866141732283472" right="0.51181102362204722" top="0.74803149606299213" bottom="0.74803149606299213" header="0.31496062992125984" footer="0.31496062992125984"/>
  <pageSetup paperSize="9" scale="89" fitToHeight="2" orientation="portrait" r:id="rId1"/>
  <headerFooter alignWithMargins="0">
    <oddFooter>&amp;LCommune de Payerne&amp;RCalcul rétention / février 2020</oddFooter>
  </headerFooter>
  <ignoredErrors>
    <ignoredError sqref="B9:B11 B8 C30:C36" unlockedFormula="1"/>
  </ignoredErrors>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F12"/>
  <sheetViews>
    <sheetView workbookViewId="0">
      <selection activeCell="E27" sqref="E27"/>
    </sheetView>
  </sheetViews>
  <sheetFormatPr baseColWidth="10" defaultRowHeight="12.75" x14ac:dyDescent="0.2"/>
  <cols>
    <col min="2" max="2" width="23.28515625" bestFit="1" customWidth="1"/>
    <col min="5" max="5" width="17.42578125" bestFit="1" customWidth="1"/>
  </cols>
  <sheetData>
    <row r="2" spans="2:6" ht="15.75" x14ac:dyDescent="0.25">
      <c r="B2" s="21" t="s">
        <v>65</v>
      </c>
    </row>
    <row r="4" spans="2:6" x14ac:dyDescent="0.2">
      <c r="B4" t="s">
        <v>19</v>
      </c>
      <c r="C4" t="s">
        <v>18</v>
      </c>
    </row>
    <row r="5" spans="2:6" ht="15.75" x14ac:dyDescent="0.3">
      <c r="E5" s="13" t="s">
        <v>21</v>
      </c>
    </row>
    <row r="6" spans="2:6" x14ac:dyDescent="0.2">
      <c r="B6" s="13" t="s">
        <v>20</v>
      </c>
      <c r="C6">
        <v>5</v>
      </c>
      <c r="E6" s="14">
        <f>(39.02/((C6/60)+0.241))*2.78</f>
        <v>334.45714285714291</v>
      </c>
    </row>
    <row r="7" spans="2:6" x14ac:dyDescent="0.2">
      <c r="C7" s="94">
        <v>10</v>
      </c>
      <c r="D7" s="12"/>
      <c r="E7" s="23">
        <f t="shared" ref="E7:E9" si="0">(39.02/((C7/60)+0.241))*2.78</f>
        <v>266.08896156991005</v>
      </c>
    </row>
    <row r="8" spans="2:6" x14ac:dyDescent="0.2">
      <c r="B8" s="13"/>
      <c r="C8">
        <v>15</v>
      </c>
      <c r="E8" s="14">
        <f t="shared" si="0"/>
        <v>220.92790224032589</v>
      </c>
    </row>
    <row r="9" spans="2:6" x14ac:dyDescent="0.2">
      <c r="C9">
        <v>20</v>
      </c>
      <c r="E9" s="14">
        <f t="shared" si="0"/>
        <v>188.87219965177016</v>
      </c>
    </row>
    <row r="11" spans="2:6" x14ac:dyDescent="0.2">
      <c r="B11" s="12" t="s">
        <v>26</v>
      </c>
    </row>
    <row r="12" spans="2:6" x14ac:dyDescent="0.2">
      <c r="B12" s="13" t="s">
        <v>25</v>
      </c>
      <c r="E12" s="22">
        <f>E7</f>
        <v>266.08896156991005</v>
      </c>
      <c r="F12" s="13" t="s">
        <v>17</v>
      </c>
    </row>
  </sheetData>
  <sheetProtection algorithmName="SHA-512" hashValue="0BVPEBloLgbnwNtVNJX+BsTI9202LsHle+/TLEGo+1oTt3GLx1yYQSe+cBcgS7aybqLFCqD+AJ10QWYK/8upHw==" saltValue="5lWBAzMKBpJe2BmXhq7vhg==" spinCount="100000" sheet="1" formatCells="0" formatColumns="0" formatRows="0" insertColumns="0" insertRows="0" insertHyperlinks="0" deleteColumns="0" deleteRows="0" sort="0" autoFilter="0" pivotTables="0"/>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4</vt:i4>
      </vt:variant>
      <vt:variant>
        <vt:lpstr>Plages nommées</vt:lpstr>
      </vt:variant>
      <vt:variant>
        <vt:i4>3</vt:i4>
      </vt:variant>
    </vt:vector>
  </HeadingPairs>
  <TitlesOfParts>
    <vt:vector size="7" baseType="lpstr">
      <vt:lpstr>Données du projet</vt:lpstr>
      <vt:lpstr>Calcul</vt:lpstr>
      <vt:lpstr>Calcul_rétention_résumé</vt:lpstr>
      <vt:lpstr>pluie de projet</vt:lpstr>
      <vt:lpstr>Calcul!Zone_d_impression</vt:lpstr>
      <vt:lpstr>Calcul_rétention_résumé!Zone_d_impression</vt:lpstr>
      <vt:lpstr>'Données du projet'!Zone_d_impression</vt:lpstr>
    </vt:vector>
  </TitlesOfParts>
  <Company>Ville de Bulle</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Vincent Python</dc:creator>
  <cp:lastModifiedBy>Cramatte Sandra</cp:lastModifiedBy>
  <cp:lastPrinted>2024-08-13T06:25:04Z</cp:lastPrinted>
  <dcterms:created xsi:type="dcterms:W3CDTF">2005-05-25T05:27:06Z</dcterms:created>
  <dcterms:modified xsi:type="dcterms:W3CDTF">2026-02-26T12:30:56Z</dcterms:modified>
</cp:coreProperties>
</file>